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Spreadsheet\"/>
    </mc:Choice>
  </mc:AlternateContent>
  <xr:revisionPtr revIDLastSave="2" documentId="13_ncr:1_{A7110DDE-5C6C-4B79-9F62-9427FBF88354}" xr6:coauthVersionLast="36" xr6:coauthVersionMax="47" xr10:uidLastSave="{977630B5-8265-48BE-84D7-C77FD460BEB2}"/>
  <bookViews>
    <workbookView xWindow="-120" yWindow="-120" windowWidth="20730" windowHeight="11160" xr2:uid="{00000000-000D-0000-FFFF-FFFF00000000}"/>
  </bookViews>
  <sheets>
    <sheet name="Personal Monthly Budget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31" i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J4" i="1" s="1"/>
  <c r="C22" i="1"/>
  <c r="E5" i="1"/>
  <c r="E9" i="1"/>
  <c r="J3" i="1" l="1"/>
  <c r="J8" i="1"/>
  <c r="J7" i="1"/>
  <c r="J21" i="1"/>
  <c r="E63" i="1"/>
  <c r="E22" i="1"/>
  <c r="J56" i="1"/>
  <c r="J49" i="1"/>
  <c r="J43" i="1"/>
  <c r="J37" i="1"/>
  <c r="J30" i="1"/>
  <c r="E53" i="1"/>
  <c r="E45" i="1"/>
  <c r="E39" i="1"/>
  <c r="E32" i="1"/>
  <c r="J9" i="1" l="1"/>
  <c r="J5" i="1"/>
</calcChain>
</file>

<file path=xl/sharedStrings.xml><?xml version="1.0" encoding="utf-8"?>
<sst xmlns="http://schemas.openxmlformats.org/spreadsheetml/2006/main" count="144" uniqueCount="80">
  <si>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</si>
  <si>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</si>
  <si>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</si>
  <si>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</si>
  <si>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</si>
  <si>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</si>
  <si>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</si>
  <si>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</si>
  <si>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</si>
  <si>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</si>
  <si>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</si>
  <si>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</si>
  <si>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</si>
  <si>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</si>
  <si>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</si>
  <si>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</si>
  <si>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</si>
  <si>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</si>
  <si>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</si>
  <si>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</si>
  <si>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</si>
  <si>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</si>
  <si>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</si>
  <si>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</si>
  <si>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</si>
  <si>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</si>
  <si>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</si>
  <si>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</si>
  <si>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</si>
  <si>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</si>
  <si>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</si>
  <si>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</si>
  <si>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</si>
  <si>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</si>
  <si>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</si>
  <si>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</si>
  <si>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</si>
  <si>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</si>
  <si>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</si>
  <si>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</si>
  <si>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</si>
  <si>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</si>
  <si>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</si>
  <si>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</si>
  <si>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</si>
  <si>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</si>
  <si>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</si>
  <si>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</si>
  <si>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</si>
  <si>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</si>
  <si>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</si>
  <si>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</si>
  <si>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</si>
  <si>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</si>
  <si>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</si>
  <si>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</si>
  <si>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</si>
  <si>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</si>
  <si>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</si>
  <si>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</si>
  <si>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</si>
  <si>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</si>
  <si>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</si>
  <si>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</si>
  <si>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</si>
  <si>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</si>
  <si>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</si>
  <si>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</si>
  <si>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</si>
  <si>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</si>
  <si>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</t>
  </si>
  <si>
    <t>(Projected income minus expenses)</t>
  </si>
  <si>
    <t>(Actual income minus expenses)</t>
  </si>
  <si>
    <t>Total Expense Difference</t>
  </si>
  <si>
    <t xml:space="preserve">TOTAL PROJECTED EXPENSE </t>
  </si>
  <si>
    <t xml:space="preserve">TOTAL ACTUAL EXPENSE </t>
  </si>
  <si>
    <t>PROJECTED BALANCE</t>
  </si>
  <si>
    <t>ACTUAL BALANCE</t>
  </si>
  <si>
    <t>BALANCE DIFFERENCE (Actual minus projected)</t>
  </si>
  <si>
    <t>PERSONAL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</si>
</sst>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8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theme="1"/>
      <name val="Microsoft Sans Serif"/>
      <family val="2"/>
      <scheme val="minor"/>
    </font>
    <font>
      <sz val="10"/>
      <color indexed="63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3"/>
      <name val="Century Gothic"/>
      <family val="2"/>
    </font>
    <font>
      <b/>
      <sz val="10"/>
      <color indexed="63"/>
      <name val="Century Gothic"/>
      <family val="2"/>
    </font>
    <font>
      <b/>
      <sz val="10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sz val="11"/>
      <color indexed="63"/>
      <name val="Century Gothic"/>
      <family val="2"/>
    </font>
    <font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48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5576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/>
      <top/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</borders>
  <cellStyleXfs count="2">
    <xf numFmtId="0" fontId="0" fillId="0" borderId="0"/>
    <xf numFmtId="5" fontId="2" fillId="0" borderId="0" applyFont="0" applyFill="0" applyBorder="0" applyProtection="0">
      <alignment horizontal="left" vertical="center" indent="1"/>
    </xf>
  </cellStyleXfs>
  <cellXfs count="9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 indent="1"/>
    </xf>
    <xf numFmtId="0" fontId="4" fillId="0" borderId="0" xfId="0" applyFont="1" applyBorder="1"/>
    <xf numFmtId="0" fontId="4" fillId="0" borderId="0" xfId="0" applyFont="1" applyBorder="1" applyAlignment="1"/>
    <xf numFmtId="0" fontId="7" fillId="2" borderId="0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inden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indent="1" shrinkToFit="1"/>
    </xf>
    <xf numFmtId="0" fontId="11" fillId="0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indent="1" shrinkToFit="1"/>
    </xf>
    <xf numFmtId="0" fontId="11" fillId="0" borderId="0" xfId="0" applyFont="1" applyFill="1" applyAlignment="1">
      <alignment horizontal="left" vertical="center"/>
    </xf>
    <xf numFmtId="0" fontId="6" fillId="6" borderId="6" xfId="0" applyFont="1" applyFill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left" vertical="center" indent="1"/>
    </xf>
    <xf numFmtId="0" fontId="6" fillId="7" borderId="8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8" fillId="4" borderId="8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6" fillId="6" borderId="8" xfId="0" applyFont="1" applyFill="1" applyBorder="1" applyAlignment="1">
      <alignment horizontal="left" vertical="center" indent="1"/>
    </xf>
    <xf numFmtId="0" fontId="8" fillId="6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1" shrinkToFit="1"/>
    </xf>
    <xf numFmtId="0" fontId="5" fillId="7" borderId="0" xfId="0" applyFont="1" applyFill="1" applyBorder="1" applyAlignment="1">
      <alignment horizontal="left" vertical="center" indent="1" shrinkToFit="1"/>
    </xf>
    <xf numFmtId="0" fontId="7" fillId="7" borderId="0" xfId="0" applyFont="1" applyFill="1" applyBorder="1" applyAlignment="1">
      <alignment horizontal="left" vertical="center" wrapText="1" indent="1"/>
    </xf>
    <xf numFmtId="0" fontId="8" fillId="7" borderId="0" xfId="0" applyFont="1" applyFill="1" applyBorder="1" applyAlignment="1">
      <alignment horizontal="right" vertical="center" indent="6" shrinkToFit="1"/>
    </xf>
    <xf numFmtId="0" fontId="12" fillId="0" borderId="0" xfId="0" applyFont="1" applyAlignment="1">
      <alignment horizontal="left" vertical="center"/>
    </xf>
    <xf numFmtId="0" fontId="13" fillId="5" borderId="3" xfId="0" applyFont="1" applyFill="1" applyBorder="1" applyAlignment="1">
      <alignment horizontal="left" vertical="center" inden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indent="1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6" fillId="0" borderId="0" xfId="0" applyFont="1"/>
    <xf numFmtId="6" fontId="4" fillId="6" borderId="0" xfId="0" applyNumberFormat="1" applyFont="1" applyFill="1" applyBorder="1" applyAlignment="1">
      <alignment horizontal="center" vertical="center"/>
    </xf>
    <xf numFmtId="6" fontId="4" fillId="7" borderId="0" xfId="0" applyNumberFormat="1" applyFont="1" applyFill="1" applyBorder="1" applyAlignment="1">
      <alignment horizontal="center" vertical="center"/>
    </xf>
    <xf numFmtId="6" fontId="8" fillId="6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6" fontId="8" fillId="7" borderId="0" xfId="0" applyNumberFormat="1" applyFont="1" applyFill="1" applyBorder="1" applyAlignment="1">
      <alignment horizontal="center" vertical="center"/>
    </xf>
    <xf numFmtId="6" fontId="7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horizontal="center" vertical="center"/>
    </xf>
    <xf numFmtId="164" fontId="8" fillId="7" borderId="10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6" borderId="9" xfId="0" applyNumberFormat="1" applyFont="1" applyFill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5" fontId="4" fillId="6" borderId="0" xfId="1" applyFont="1" applyFill="1" applyBorder="1" applyAlignment="1">
      <alignment horizontal="center" vertical="center"/>
    </xf>
    <xf numFmtId="5" fontId="4" fillId="7" borderId="0" xfId="1" applyFont="1" applyFill="1" applyBorder="1" applyAlignment="1">
      <alignment horizontal="center" vertical="center"/>
    </xf>
    <xf numFmtId="5" fontId="7" fillId="6" borderId="0" xfId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shrinkToFit="1"/>
    </xf>
    <xf numFmtId="5" fontId="7" fillId="7" borderId="0" xfId="1" applyFont="1" applyFill="1" applyBorder="1" applyAlignment="1">
      <alignment horizontal="center" vertical="center"/>
    </xf>
    <xf numFmtId="5" fontId="9" fillId="6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4" fontId="6" fillId="7" borderId="9" xfId="0" applyNumberFormat="1" applyFont="1" applyFill="1" applyBorder="1" applyAlignment="1">
      <alignment horizontal="center" vertical="center"/>
    </xf>
    <xf numFmtId="164" fontId="6" fillId="7" borderId="10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6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 indent="1" shrinkToFit="1"/>
    </xf>
    <xf numFmtId="0" fontId="8" fillId="6" borderId="0" xfId="0" applyFont="1" applyFill="1" applyBorder="1" applyAlignment="1">
      <alignment horizontal="left" vertical="center" indent="1" shrinkToFit="1"/>
    </xf>
    <xf numFmtId="0" fontId="4" fillId="6" borderId="0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17" fillId="5" borderId="0" xfId="0" applyFont="1" applyFill="1" applyBorder="1" applyAlignment="1">
      <alignment horizontal="center" vertical="center"/>
    </xf>
  </cellXfs>
  <cellStyles count="2">
    <cellStyle name="Currency" xfId="1" builtinId="4" customBuiltin="1"/>
    <cellStyle name="Normal" xfId="0" builtinId="0" customBuiltin="1"/>
  </cellStyles>
  <dxfs count="17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alignment horizontal="center" textRotation="0" indent="0" justifyLastLine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alignment horizont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alignment horizont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5" formatCode="\$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7" tint="0.79998168889431442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border diagonalUp="0" diagonalDown="0" outline="0">
        <left/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border>
        <top style="thin">
          <color theme="7" tint="0.7999816888943144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border diagonalUp="0" diagonalDown="0">
        <left style="thin">
          <color theme="7" tint="0.79998168889431442"/>
        </left>
        <right style="thin">
          <color theme="7" tint="0.79998168889431442"/>
        </right>
        <top style="thin">
          <color theme="7" tint="0.79998168889431442"/>
        </top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thin">
          <color theme="7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355764"/>
        </patternFill>
      </fill>
      <alignment horizontal="left" vertical="center" textRotation="0" indent="0" justifyLastLine="0" readingOrder="0"/>
      <border diagonalUp="0" diagonalDown="0" outline="0">
        <left style="thin">
          <color theme="7" tint="0.79998168889431442"/>
        </left>
        <right style="thin">
          <color theme="7" tint="0.7999816888943144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73"/>
      <tableStyleElement type="totalRow" dxfId="172"/>
      <tableStyleElement type="firstColumn" dxfId="171"/>
    </tableStyle>
    <tableStyle name="Transportation" pivot="0" count="3" xr9:uid="{00000000-0011-0000-FFFF-FFFF01000000}">
      <tableStyleElement type="headerRow" dxfId="170"/>
      <tableStyleElement type="totalRow" dxfId="169"/>
      <tableStyleElement type="firstColumn" dxfId="168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55764"/>
      <color rgb="FF7A4495"/>
      <color rgb="FF81CACF"/>
      <color rgb="FF5A8F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1:E22" totalsRowCount="1" headerRowDxfId="167" dataDxfId="165" totalsRowDxfId="163" headerRowBorderDxfId="166" tableBorderDxfId="164" totalsRowBorderDxfId="162">
  <autoFilter ref="B11:E2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61" totalsRowDxfId="160"/>
    <tableColumn id="2" xr3:uid="{00000000-0010-0000-0000-000002000000}" name="Projected Cost" totalsRowFunction="sum" dataDxfId="159" totalsRowDxfId="158"/>
    <tableColumn id="3" xr3:uid="{00000000-0010-0000-0000-000003000000}" name="Actual Cost" totalsRowFunction="sum" dataDxfId="157" totalsRowDxfId="156"/>
    <tableColumn id="4" xr3:uid="{00000000-0010-0000-0000-000004000000}" name="Difference" totalsRowFunction="sum" dataDxfId="155" totalsRowDxfId="154">
      <calculatedColumnFormula>Housing[[#This Row],[Projected Cost]]-Housing[[#This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avingsOrInvestment" displayName="SavingsOrInvestment" ref="G39:J43" totalsRowCount="1" headerRowDxfId="41" dataDxfId="39" totalsRowDxfId="37" headerRowBorderDxfId="40" tableBorderDxfId="38" totalsRowBorderDxfId="36">
  <autoFilter ref="G39:J42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5" totalsRowDxfId="34"/>
    <tableColumn id="2" xr3:uid="{00000000-0010-0000-0900-000002000000}" name="Projected Cost" totalsRowFunction="sum" dataDxfId="33" totalsRowDxfId="32"/>
    <tableColumn id="3" xr3:uid="{00000000-0010-0000-0900-000003000000}" name="Actual Cost" totalsRowFunction="sum" dataDxfId="31" totalsRowDxfId="30"/>
    <tableColumn id="4" xr3:uid="{00000000-0010-0000-0900-000004000000}" name="Difference" totalsRowFunction="sum" dataDxfId="29" totalsRowDxfId="28">
      <calculatedColumnFormula>SavingsOrInvestment[[#This Row],[Projected Cost]]-SavingsOrInvestment[[#This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sonalCare" displayName="PersonalCare" ref="B55:E63" totalsRowCount="1" headerRowDxfId="27" dataDxfId="25" totalsRowDxfId="23" headerRowBorderDxfId="26" tableBorderDxfId="24" totalsRowBorderDxfId="22">
  <autoFilter ref="B55:E62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totalsRowLabel="Total" dataDxfId="21" totalsRowDxfId="20"/>
    <tableColumn id="2" xr3:uid="{00000000-0010-0000-0A00-000002000000}" name="Projected Cost" totalsRowFunction="sum" dataDxfId="19" totalsRowDxfId="18"/>
    <tableColumn id="3" xr3:uid="{00000000-0010-0000-0A00-000003000000}" name="Actual Cost" totalsRowFunction="sum" dataDxfId="17" totalsRowDxfId="16"/>
    <tableColumn id="4" xr3:uid="{00000000-0010-0000-0A00-000004000000}" name="Difference" totalsRowFunction="sum" dataDxfId="15" totalsRowDxfId="14">
      <calculatedColumnFormula>PersonalCare[[#This Row],[Projected Cost]]-PersonalCare[[#This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Entertainment" displayName="Entertainment" ref="G11:J21" totalsRowCount="1" headerRowDxfId="13" dataDxfId="11" totalsRowDxfId="9" headerRowBorderDxfId="12" tableBorderDxfId="10" totalsRowBorderDxfId="8">
  <autoFilter ref="G11:J20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totalsRowLabel="Total" dataDxfId="7" totalsRowDxfId="6"/>
    <tableColumn id="2" xr3:uid="{00000000-0010-0000-0B00-000002000000}" name="Projected Cost" totalsRowFunction="sum" dataDxfId="5" totalsRowDxfId="4"/>
    <tableColumn id="3" xr3:uid="{00000000-0010-0000-0B00-000003000000}" name="Actual Cost" totalsRowFunction="sum" dataDxfId="3" totalsRowDxfId="2"/>
    <tableColumn id="4" xr3:uid="{00000000-0010-0000-0B00-000004000000}" name="Difference" totalsRowFunction="sum" dataDxfId="1" totalsRowDxfId="0">
      <calculatedColumnFormula>Entertainment[[#This Row],[Projected Cost]]-Entertainment[[#This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surance" displayName="Insurance" ref="B34:E39" totalsRowCount="1" headerRowDxfId="153" dataDxfId="151" totalsRowDxfId="149" headerRowBorderDxfId="152" tableBorderDxfId="150" totalsRowBorderDxfId="148">
  <autoFilter ref="B34:E38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147" totalsRowDxfId="146"/>
    <tableColumn id="2" xr3:uid="{00000000-0010-0000-0100-000002000000}" name="Projected Cost" totalsRowFunction="sum" dataDxfId="145" totalsRowDxfId="144"/>
    <tableColumn id="3" xr3:uid="{00000000-0010-0000-0100-000003000000}" name="Actual Cost" totalsRowFunction="sum" dataDxfId="143" totalsRowDxfId="142"/>
    <tableColumn id="4" xr3:uid="{00000000-0010-0000-0100-000004000000}" name="Difference" totalsRowFunction="sum" dataDxfId="141" totalsRowDxfId="140">
      <calculatedColumnFormula>Insurance[[#This Row],[Projected Cost]]-Insurance[[#This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egal" displayName="Legal" ref="G51:J56" totalsRowCount="1" headerRowDxfId="139" dataDxfId="137" totalsRowDxfId="135" headerRowBorderDxfId="138" tableBorderDxfId="136" totalsRowBorderDxfId="134">
  <autoFilter ref="G51:J5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totalsRowLabel="Total" dataDxfId="133" totalsRowDxfId="132"/>
    <tableColumn id="2" xr3:uid="{00000000-0010-0000-0200-000002000000}" name="Projected Cost" totalsRowFunction="sum" dataDxfId="131" totalsRowDxfId="130"/>
    <tableColumn id="3" xr3:uid="{00000000-0010-0000-0200-000003000000}" name="Actual Cost" totalsRowFunction="sum" dataDxfId="129" totalsRowDxfId="128"/>
    <tableColumn id="4" xr3:uid="{00000000-0010-0000-0200-000004000000}" name="Difference" totalsRowFunction="sum" dataDxfId="127" totalsRowDxfId="126">
      <calculatedColumnFormula>Legal[[#This Row],[Projected Cost]]-Legal[[#This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ts" displayName="Pets" ref="B47:E53" totalsRowCount="1" headerRowDxfId="125" dataDxfId="123" totalsRowDxfId="121" headerRowBorderDxfId="124" tableBorderDxfId="122" totalsRowBorderDxfId="120">
  <autoFilter ref="B47:E52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119" totalsRowDxfId="118"/>
    <tableColumn id="2" xr3:uid="{00000000-0010-0000-0300-000002000000}" name="Projected Cost" totalsRowFunction="sum" dataDxfId="117" totalsRowDxfId="116"/>
    <tableColumn id="3" xr3:uid="{00000000-0010-0000-0300-000003000000}" name="Actual Cost" totalsRowFunction="sum" dataDxfId="115" totalsRowDxfId="114"/>
    <tableColumn id="4" xr3:uid="{00000000-0010-0000-0300-000004000000}" name="Difference" totalsRowFunction="sum" dataDxfId="113" totalsRowDxfId="112">
      <calculatedColumnFormula>Pets[[#This Row],[Projected Cost]]-Pets[[#This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GiftsAndDonations" displayName="GiftsAndDonations" ref="G45:J49" totalsRowCount="1" headerRowDxfId="111" dataDxfId="109" totalsRowDxfId="107" headerRowBorderDxfId="110" tableBorderDxfId="108" totalsRowBorderDxfId="106">
  <autoFilter ref="G45:J4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totalsRowLabel="Total" dataDxfId="105" totalsRowDxfId="104"/>
    <tableColumn id="2" xr3:uid="{00000000-0010-0000-0400-000002000000}" name="Projected Cost" totalsRowFunction="sum" dataDxfId="103" totalsRowDxfId="102"/>
    <tableColumn id="3" xr3:uid="{00000000-0010-0000-0400-000003000000}" name="Actual Cost" totalsRowFunction="sum" dataDxfId="101" totalsRowDxfId="100"/>
    <tableColumn id="4" xr3:uid="{00000000-0010-0000-0400-000004000000}" name="Difference" totalsRowFunction="sum" dataDxfId="99" totalsRowDxfId="98">
      <calculatedColumnFormula>GiftsAndDonations[[#This Row],[Projected Cost]]-GiftsAndDonations[[#This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ood" displayName="Food" ref="B41:E45" totalsRowCount="1" headerRowDxfId="97" dataDxfId="95" totalsRowDxfId="93" headerRowBorderDxfId="96" tableBorderDxfId="94" totalsRowBorderDxfId="92">
  <autoFilter ref="B41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91" totalsRowDxfId="90"/>
    <tableColumn id="2" xr3:uid="{00000000-0010-0000-0500-000002000000}" name="Projected Cost" totalsRowFunction="sum" dataDxfId="89" totalsRowDxfId="88"/>
    <tableColumn id="3" xr3:uid="{00000000-0010-0000-0500-000003000000}" name="Actual Cost" totalsRowFunction="sum" dataDxfId="87" totalsRowDxfId="86"/>
    <tableColumn id="4" xr3:uid="{00000000-0010-0000-0500-000004000000}" name="Difference" totalsRowFunction="sum" dataDxfId="85" totalsRowDxfId="84">
      <calculatedColumnFormula>Food[[#This Row],[Projected Cost]]-Food[[#This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xes" displayName="Taxes" ref="G32:J37" totalsRowCount="1" headerRowDxfId="83" dataDxfId="81" totalsRowDxfId="79" headerRowBorderDxfId="82" tableBorderDxfId="80" totalsRowBorderDxfId="78">
  <autoFilter ref="G32:J3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77" totalsRowDxfId="76"/>
    <tableColumn id="2" xr3:uid="{00000000-0010-0000-0600-000002000000}" name="Projected Cost" totalsRowFunction="sum" dataDxfId="75" totalsRowDxfId="74"/>
    <tableColumn id="3" xr3:uid="{00000000-0010-0000-0600-000003000000}" name="Actual Cost" totalsRowFunction="sum" dataDxfId="73" totalsRowDxfId="72"/>
    <tableColumn id="4" xr3:uid="{00000000-0010-0000-0600-000004000000}" name="Difference" totalsRowFunction="sum" dataDxfId="71" totalsRowDxfId="70">
      <calculatedColumnFormula>Taxes[[#This Row],[Projected Cost]]-Taxes[[#This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tion" displayName="Transportation" ref="B24:E32" totalsRowCount="1" headerRowDxfId="69" dataDxfId="67" totalsRowDxfId="65" headerRowBorderDxfId="68" tableBorderDxfId="66" totalsRowBorderDxfId="64">
  <autoFilter ref="B24:E31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totalsRowLabel="Total" dataDxfId="63" totalsRowDxfId="62"/>
    <tableColumn id="2" xr3:uid="{00000000-0010-0000-0700-000002000000}" name="Projected Cost" totalsRowFunction="sum" dataDxfId="61" totalsRowDxfId="60"/>
    <tableColumn id="3" xr3:uid="{00000000-0010-0000-0700-000003000000}" name="Actual Cost" totalsRowFunction="sum" dataDxfId="59" totalsRowDxfId="58"/>
    <tableColumn id="4" xr3:uid="{00000000-0010-0000-0700-000004000000}" name="Difference" totalsRowFunction="sum" dataDxfId="57" totalsRowDxfId="56">
      <calculatedColumnFormula>Transportation[[#This Row],[Projected Cost]]-Transportation[[#This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oans" displayName="Loans" ref="G23:J30" totalsRowCount="1" headerRowDxfId="55" dataDxfId="53" totalsRowDxfId="51" headerRowBorderDxfId="54" tableBorderDxfId="52" totalsRowBorderDxfId="50">
  <autoFilter ref="G23:J29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9" totalsRowDxfId="48"/>
    <tableColumn id="2" xr3:uid="{00000000-0010-0000-0800-000002000000}" name="Projected Cost" totalsRowFunction="sum" dataDxfId="47" totalsRowDxfId="46"/>
    <tableColumn id="3" xr3:uid="{00000000-0010-0000-0800-000003000000}" name="Actual Cost" totalsRowFunction="sum" dataDxfId="45" totalsRowDxfId="44"/>
    <tableColumn id="4" xr3:uid="{00000000-0010-0000-0800-000004000000}" name="Difference" totalsRowFunction="sum" dataDxfId="43" totalsRowDxfId="42">
      <calculatedColumnFormula>Loans[[#This Row],[Projected Cost]]-Loans[[#This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66"/>
  <sheetViews>
    <sheetView showGridLines="0" tabSelected="1" topLeftCell="B1" zoomScaleNormal="100" workbookViewId="0">
      <selection activeCell="B1" sqref="B1:J1"/>
    </sheetView>
  </sheetViews>
  <sheetFormatPr defaultRowHeight="13.5" x14ac:dyDescent="0.25"/>
  <cols>
    <col min="1" max="1" width="2.28515625" style="2" hidden="1" customWidth="1"/>
    <col min="2" max="2" width="36.7109375" style="2" customWidth="1"/>
    <col min="3" max="5" width="21.7109375" style="65" customWidth="1"/>
    <col min="6" max="6" width="4.42578125" style="2" customWidth="1"/>
    <col min="7" max="7" width="36.7109375" style="2" customWidth="1"/>
    <col min="8" max="10" width="21.7109375" style="65" customWidth="1"/>
    <col min="11" max="16384" width="9.140625" style="2"/>
  </cols>
  <sheetData>
    <row r="1" spans="1:11" ht="71.45" customHeight="1" x14ac:dyDescent="0.25">
      <c r="A1" s="1"/>
      <c r="B1" s="92" t="s">
        <v>79</v>
      </c>
      <c r="C1" s="92"/>
      <c r="D1" s="92"/>
      <c r="E1" s="92"/>
      <c r="F1" s="92"/>
      <c r="G1" s="92"/>
      <c r="H1" s="92"/>
      <c r="I1" s="92"/>
      <c r="J1" s="92"/>
    </row>
    <row r="2" spans="1:11" s="5" customFormat="1" ht="20.100000000000001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1" ht="24.95" customHeight="1" x14ac:dyDescent="0.25">
      <c r="A3" s="6"/>
      <c r="B3" s="88" t="s">
        <v>69</v>
      </c>
      <c r="C3" s="85" t="s">
        <v>3</v>
      </c>
      <c r="D3" s="85"/>
      <c r="E3" s="46">
        <v>2500</v>
      </c>
      <c r="F3" s="7"/>
      <c r="G3" s="33" t="s">
        <v>74</v>
      </c>
      <c r="H3" s="90" t="s">
        <v>71</v>
      </c>
      <c r="I3" s="90"/>
      <c r="J3" s="66">
        <f>SUM(C22,C32,C39,C45,C53,C63,H21,H30,H37,H43,H49,H56)</f>
        <v>2060</v>
      </c>
    </row>
    <row r="4" spans="1:11" ht="24.95" customHeight="1" x14ac:dyDescent="0.25">
      <c r="A4" s="6"/>
      <c r="B4" s="88"/>
      <c r="C4" s="86" t="s">
        <v>45</v>
      </c>
      <c r="D4" s="86"/>
      <c r="E4" s="47">
        <v>500</v>
      </c>
      <c r="F4" s="7"/>
      <c r="G4" s="33" t="s">
        <v>75</v>
      </c>
      <c r="H4" s="91" t="s">
        <v>72</v>
      </c>
      <c r="I4" s="91"/>
      <c r="J4" s="67">
        <f>SUM(D22,D32,D39,D45,D53,D63,I21,I30,I37,I43,I49,I56)</f>
        <v>2040</v>
      </c>
    </row>
    <row r="5" spans="1:11" ht="24.95" customHeight="1" x14ac:dyDescent="0.25">
      <c r="A5" s="6"/>
      <c r="B5" s="88"/>
      <c r="C5" s="84" t="s">
        <v>46</v>
      </c>
      <c r="D5" s="84"/>
      <c r="E5" s="48">
        <f>SUM(E3:E4)</f>
        <v>3000</v>
      </c>
      <c r="F5" s="7"/>
      <c r="G5" s="89" t="s">
        <v>73</v>
      </c>
      <c r="H5" s="89"/>
      <c r="I5" s="89"/>
      <c r="J5" s="68">
        <f>SUM(E22,E32,E39,E45,E53,E63,J21,J30,J37,J43,J49,J56)</f>
        <v>20</v>
      </c>
      <c r="K5" s="8"/>
    </row>
    <row r="6" spans="1:11" ht="24.95" customHeight="1" x14ac:dyDescent="0.25">
      <c r="A6" s="6"/>
      <c r="B6" s="34"/>
      <c r="C6" s="49"/>
      <c r="D6" s="49"/>
      <c r="E6" s="50"/>
      <c r="F6" s="35"/>
      <c r="G6" s="36"/>
      <c r="H6" s="69"/>
      <c r="I6" s="69"/>
      <c r="J6" s="70"/>
      <c r="K6" s="8"/>
    </row>
    <row r="7" spans="1:11" ht="24.95" customHeight="1" x14ac:dyDescent="0.25">
      <c r="A7" s="6"/>
      <c r="B7" s="88" t="s">
        <v>68</v>
      </c>
      <c r="C7" s="85" t="s">
        <v>3</v>
      </c>
      <c r="D7" s="85"/>
      <c r="E7" s="46">
        <v>2500</v>
      </c>
      <c r="F7" s="7"/>
      <c r="G7" s="33" t="s">
        <v>76</v>
      </c>
      <c r="H7" s="90" t="s">
        <v>71</v>
      </c>
      <c r="I7" s="90"/>
      <c r="J7" s="66">
        <f>E5-J3</f>
        <v>940</v>
      </c>
    </row>
    <row r="8" spans="1:11" ht="24.95" customHeight="1" x14ac:dyDescent="0.25">
      <c r="A8" s="6"/>
      <c r="B8" s="88"/>
      <c r="C8" s="86" t="s">
        <v>45</v>
      </c>
      <c r="D8" s="86"/>
      <c r="E8" s="47">
        <v>500</v>
      </c>
      <c r="F8" s="7"/>
      <c r="G8" s="33" t="s">
        <v>77</v>
      </c>
      <c r="H8" s="91" t="s">
        <v>72</v>
      </c>
      <c r="I8" s="91"/>
      <c r="J8" s="67">
        <f>E9-J4</f>
        <v>960</v>
      </c>
      <c r="K8" s="8"/>
    </row>
    <row r="9" spans="1:11" ht="24.95" customHeight="1" x14ac:dyDescent="0.25">
      <c r="A9" s="6"/>
      <c r="B9" s="88"/>
      <c r="C9" s="87" t="s">
        <v>46</v>
      </c>
      <c r="D9" s="87"/>
      <c r="E9" s="51">
        <f>SUM(E7:E8)</f>
        <v>3000</v>
      </c>
      <c r="F9" s="7"/>
      <c r="G9" s="89" t="s">
        <v>78</v>
      </c>
      <c r="H9" s="89"/>
      <c r="I9" s="89"/>
      <c r="J9" s="71">
        <f>J8-J7</f>
        <v>20</v>
      </c>
      <c r="K9" s="8"/>
    </row>
    <row r="10" spans="1:11" ht="24.95" customHeight="1" x14ac:dyDescent="0.25">
      <c r="A10" s="6"/>
      <c r="B10" s="9"/>
      <c r="C10" s="52"/>
      <c r="D10" s="52"/>
      <c r="E10" s="52"/>
      <c r="F10" s="7"/>
      <c r="G10" s="10"/>
      <c r="H10" s="72"/>
      <c r="I10" s="72"/>
      <c r="J10" s="72"/>
    </row>
    <row r="11" spans="1:11" s="45" customFormat="1" ht="24.95" customHeight="1" x14ac:dyDescent="0.3">
      <c r="A11" s="37"/>
      <c r="B11" s="38" t="s">
        <v>56</v>
      </c>
      <c r="C11" s="39" t="s">
        <v>0</v>
      </c>
      <c r="D11" s="39" t="s">
        <v>1</v>
      </c>
      <c r="E11" s="40" t="s">
        <v>2</v>
      </c>
      <c r="F11" s="41"/>
      <c r="G11" s="42" t="s">
        <v>57</v>
      </c>
      <c r="H11" s="43" t="s">
        <v>0</v>
      </c>
      <c r="I11" s="43" t="s">
        <v>1</v>
      </c>
      <c r="J11" s="44" t="s">
        <v>2</v>
      </c>
    </row>
    <row r="12" spans="1:11" ht="24.95" customHeight="1" x14ac:dyDescent="0.25">
      <c r="A12" s="6"/>
      <c r="B12" s="17" t="s">
        <v>4</v>
      </c>
      <c r="C12" s="53">
        <v>1500</v>
      </c>
      <c r="D12" s="53">
        <v>1400</v>
      </c>
      <c r="E12" s="54">
        <f>Housing[[#This Row],[Projected Cost]]-Housing[[#This Row],[Actual Cost]]</f>
        <v>100</v>
      </c>
      <c r="F12" s="18"/>
      <c r="G12" s="17" t="s">
        <v>29</v>
      </c>
      <c r="H12" s="53">
        <v>0</v>
      </c>
      <c r="I12" s="53">
        <v>50</v>
      </c>
      <c r="J12" s="54">
        <f>Entertainment[[#This Row],[Projected Cost]]-Entertainment[[#This Row],[Actual Cost]]</f>
        <v>-50</v>
      </c>
    </row>
    <row r="13" spans="1:11" ht="24.95" customHeight="1" x14ac:dyDescent="0.25">
      <c r="A13" s="6"/>
      <c r="B13" s="19" t="s">
        <v>5</v>
      </c>
      <c r="C13" s="55">
        <v>60</v>
      </c>
      <c r="D13" s="55">
        <v>100</v>
      </c>
      <c r="E13" s="56">
        <f>Housing[[#This Row],[Projected Cost]]-Housing[[#This Row],[Actual Cost]]</f>
        <v>-40</v>
      </c>
      <c r="F13" s="20"/>
      <c r="G13" s="21" t="s">
        <v>30</v>
      </c>
      <c r="H13" s="59"/>
      <c r="I13" s="59"/>
      <c r="J13" s="60">
        <f>Entertainment[[#This Row],[Projected Cost]]-Entertainment[[#This Row],[Actual Cost]]</f>
        <v>0</v>
      </c>
    </row>
    <row r="14" spans="1:11" ht="24.95" customHeight="1" x14ac:dyDescent="0.25">
      <c r="A14" s="22"/>
      <c r="B14" s="17" t="s">
        <v>50</v>
      </c>
      <c r="C14" s="53">
        <v>50</v>
      </c>
      <c r="D14" s="53">
        <v>60</v>
      </c>
      <c r="E14" s="54">
        <f>Housing[[#This Row],[Projected Cost]]-Housing[[#This Row],[Actual Cost]]</f>
        <v>-10</v>
      </c>
      <c r="F14" s="20"/>
      <c r="G14" s="17" t="s">
        <v>31</v>
      </c>
      <c r="H14" s="53"/>
      <c r="I14" s="53"/>
      <c r="J14" s="54">
        <f>Entertainment[[#This Row],[Projected Cost]]-Entertainment[[#This Row],[Actual Cost]]</f>
        <v>0</v>
      </c>
    </row>
    <row r="15" spans="1:11" ht="24.95" customHeight="1" x14ac:dyDescent="0.25">
      <c r="A15" s="6"/>
      <c r="B15" s="19" t="s">
        <v>6</v>
      </c>
      <c r="C15" s="55">
        <v>200</v>
      </c>
      <c r="D15" s="55">
        <v>180</v>
      </c>
      <c r="E15" s="56">
        <f>Housing[[#This Row],[Projected Cost]]-Housing[[#This Row],[Actual Cost]]</f>
        <v>20</v>
      </c>
      <c r="F15" s="20"/>
      <c r="G15" s="21" t="s">
        <v>32</v>
      </c>
      <c r="H15" s="59"/>
      <c r="I15" s="59"/>
      <c r="J15" s="60">
        <f>Entertainment[[#This Row],[Projected Cost]]-Entertainment[[#This Row],[Actual Cost]]</f>
        <v>0</v>
      </c>
    </row>
    <row r="16" spans="1:11" ht="24.95" customHeight="1" x14ac:dyDescent="0.25">
      <c r="A16" s="6"/>
      <c r="B16" s="17" t="s">
        <v>7</v>
      </c>
      <c r="C16" s="53"/>
      <c r="D16" s="53"/>
      <c r="E16" s="54">
        <f>Housing[[#This Row],[Projected Cost]]-Housing[[#This Row],[Actual Cost]]</f>
        <v>0</v>
      </c>
      <c r="F16" s="20"/>
      <c r="G16" s="17" t="s">
        <v>52</v>
      </c>
      <c r="H16" s="53"/>
      <c r="I16" s="53"/>
      <c r="J16" s="54">
        <f>Entertainment[[#This Row],[Projected Cost]]-Entertainment[[#This Row],[Actual Cost]]</f>
        <v>0</v>
      </c>
    </row>
    <row r="17" spans="1:10" ht="24.95" customHeight="1" x14ac:dyDescent="0.25">
      <c r="A17" s="6"/>
      <c r="B17" s="19" t="s">
        <v>8</v>
      </c>
      <c r="C17" s="55"/>
      <c r="D17" s="55"/>
      <c r="E17" s="56">
        <f>Housing[[#This Row],[Projected Cost]]-Housing[[#This Row],[Actual Cost]]</f>
        <v>0</v>
      </c>
      <c r="F17" s="20"/>
      <c r="G17" s="21" t="s">
        <v>33</v>
      </c>
      <c r="H17" s="59"/>
      <c r="I17" s="59"/>
      <c r="J17" s="60">
        <f>Entertainment[[#This Row],[Projected Cost]]-Entertainment[[#This Row],[Actual Cost]]</f>
        <v>0</v>
      </c>
    </row>
    <row r="18" spans="1:10" ht="24.95" customHeight="1" x14ac:dyDescent="0.25">
      <c r="A18" s="6"/>
      <c r="B18" s="17" t="s">
        <v>9</v>
      </c>
      <c r="C18" s="53"/>
      <c r="D18" s="53"/>
      <c r="E18" s="54">
        <f>Housing[[#This Row],[Projected Cost]]-Housing[[#This Row],[Actual Cost]]</f>
        <v>0</v>
      </c>
      <c r="F18" s="20"/>
      <c r="G18" s="17" t="s">
        <v>12</v>
      </c>
      <c r="H18" s="53"/>
      <c r="I18" s="53"/>
      <c r="J18" s="54">
        <f>Entertainment[[#This Row],[Projected Cost]]-Entertainment[[#This Row],[Actual Cost]]</f>
        <v>0</v>
      </c>
    </row>
    <row r="19" spans="1:10" ht="24.95" customHeight="1" x14ac:dyDescent="0.25">
      <c r="A19" s="6"/>
      <c r="B19" s="19" t="s">
        <v>10</v>
      </c>
      <c r="C19" s="55"/>
      <c r="D19" s="55"/>
      <c r="E19" s="56">
        <f>Housing[[#This Row],[Projected Cost]]-Housing[[#This Row],[Actual Cost]]</f>
        <v>0</v>
      </c>
      <c r="F19" s="20"/>
      <c r="G19" s="21" t="s">
        <v>12</v>
      </c>
      <c r="H19" s="59"/>
      <c r="I19" s="59"/>
      <c r="J19" s="60">
        <f>Entertainment[[#This Row],[Projected Cost]]-Entertainment[[#This Row],[Actual Cost]]</f>
        <v>0</v>
      </c>
    </row>
    <row r="20" spans="1:10" ht="24.95" customHeight="1" x14ac:dyDescent="0.25">
      <c r="A20" s="6"/>
      <c r="B20" s="17" t="s">
        <v>11</v>
      </c>
      <c r="C20" s="53"/>
      <c r="D20" s="53"/>
      <c r="E20" s="54">
        <f>Housing[[#This Row],[Projected Cost]]-Housing[[#This Row],[Actual Cost]]</f>
        <v>0</v>
      </c>
      <c r="F20" s="20"/>
      <c r="G20" s="17" t="s">
        <v>12</v>
      </c>
      <c r="H20" s="53"/>
      <c r="I20" s="53"/>
      <c r="J20" s="54">
        <f>Entertainment[[#This Row],[Projected Cost]]-Entertainment[[#This Row],[Actual Cost]]</f>
        <v>0</v>
      </c>
    </row>
    <row r="21" spans="1:10" ht="24.95" customHeight="1" x14ac:dyDescent="0.25">
      <c r="A21" s="6"/>
      <c r="B21" s="19" t="s">
        <v>12</v>
      </c>
      <c r="C21" s="55"/>
      <c r="D21" s="55"/>
      <c r="E21" s="56">
        <f>Housing[[#This Row],[Projected Cost]]-Housing[[#This Row],[Actual Cost]]</f>
        <v>0</v>
      </c>
      <c r="F21" s="20"/>
      <c r="G21" s="29" t="s">
        <v>70</v>
      </c>
      <c r="H21" s="73">
        <f>SUBTOTAL(109,Entertainment[Projected Cost])</f>
        <v>0</v>
      </c>
      <c r="I21" s="73">
        <f>SUBTOTAL(109,Entertainment[Actual Cost])</f>
        <v>50</v>
      </c>
      <c r="J21" s="74">
        <f>SUBTOTAL(109,Entertainment[Difference])</f>
        <v>-50</v>
      </c>
    </row>
    <row r="22" spans="1:10" ht="24.95" customHeight="1" x14ac:dyDescent="0.25">
      <c r="A22" s="6"/>
      <c r="B22" s="26" t="s">
        <v>70</v>
      </c>
      <c r="C22" s="57">
        <f>SUBTOTAL(109,Housing[Projected Cost])</f>
        <v>1810</v>
      </c>
      <c r="D22" s="57">
        <f>SUBTOTAL(109,Housing[Actual Cost])</f>
        <v>1740</v>
      </c>
      <c r="E22" s="58">
        <f>SUBTOTAL(109,Housing[Difference])</f>
        <v>70</v>
      </c>
      <c r="F22" s="20"/>
      <c r="G22" s="81"/>
      <c r="H22" s="81"/>
      <c r="I22" s="81"/>
      <c r="J22" s="81"/>
    </row>
    <row r="23" spans="1:10" ht="24.95" customHeight="1" x14ac:dyDescent="0.25">
      <c r="A23" s="6"/>
      <c r="B23" s="81"/>
      <c r="C23" s="81"/>
      <c r="D23" s="81"/>
      <c r="E23" s="81"/>
      <c r="F23" s="20"/>
      <c r="G23" s="14" t="s">
        <v>58</v>
      </c>
      <c r="H23" s="15" t="s">
        <v>0</v>
      </c>
      <c r="I23" s="15" t="s">
        <v>1</v>
      </c>
      <c r="J23" s="16" t="s">
        <v>2</v>
      </c>
    </row>
    <row r="24" spans="1:10" ht="24.95" customHeight="1" x14ac:dyDescent="0.25">
      <c r="A24" s="6"/>
      <c r="B24" s="14" t="s">
        <v>59</v>
      </c>
      <c r="C24" s="15" t="s">
        <v>0</v>
      </c>
      <c r="D24" s="15" t="s">
        <v>1</v>
      </c>
      <c r="E24" s="16" t="s">
        <v>2</v>
      </c>
      <c r="F24" s="20"/>
      <c r="G24" s="17" t="s">
        <v>35</v>
      </c>
      <c r="H24" s="53"/>
      <c r="I24" s="53"/>
      <c r="J24" s="54">
        <f>Loans[[#This Row],[Projected Cost]]-Loans[[#This Row],[Actual Cost]]</f>
        <v>0</v>
      </c>
    </row>
    <row r="25" spans="1:10" ht="24.95" customHeight="1" x14ac:dyDescent="0.25">
      <c r="A25" s="6"/>
      <c r="B25" s="17" t="s">
        <v>51</v>
      </c>
      <c r="C25" s="53">
        <v>250</v>
      </c>
      <c r="D25" s="53">
        <v>250</v>
      </c>
      <c r="E25" s="54">
        <f>Transportation[[#This Row],[Projected Cost]]-Transportation[[#This Row],[Actual Cost]]</f>
        <v>0</v>
      </c>
      <c r="F25" s="20"/>
      <c r="G25" s="19" t="s">
        <v>44</v>
      </c>
      <c r="H25" s="55"/>
      <c r="I25" s="55"/>
      <c r="J25" s="56">
        <f>Loans[[#This Row],[Projected Cost]]-Loans[[#This Row],[Actual Cost]]</f>
        <v>0</v>
      </c>
    </row>
    <row r="26" spans="1:10" ht="24.95" customHeight="1" x14ac:dyDescent="0.25">
      <c r="A26" s="6"/>
      <c r="B26" s="21" t="s">
        <v>49</v>
      </c>
      <c r="C26" s="59"/>
      <c r="D26" s="59"/>
      <c r="E26" s="60">
        <f>Transportation[[#This Row],[Projected Cost]]-Transportation[[#This Row],[Actual Cost]]</f>
        <v>0</v>
      </c>
      <c r="F26" s="20"/>
      <c r="G26" s="17" t="s">
        <v>53</v>
      </c>
      <c r="H26" s="53"/>
      <c r="I26" s="53"/>
      <c r="J26" s="54">
        <f>Loans[[#This Row],[Projected Cost]]-Loans[[#This Row],[Actual Cost]]</f>
        <v>0</v>
      </c>
    </row>
    <row r="27" spans="1:10" ht="24.95" customHeight="1" x14ac:dyDescent="0.25">
      <c r="A27" s="6"/>
      <c r="B27" s="17" t="s">
        <v>13</v>
      </c>
      <c r="C27" s="53"/>
      <c r="D27" s="53"/>
      <c r="E27" s="54">
        <f>Transportation[[#This Row],[Projected Cost]]-Transportation[[#This Row],[Actual Cost]]</f>
        <v>0</v>
      </c>
      <c r="F27" s="20"/>
      <c r="G27" s="19" t="s">
        <v>53</v>
      </c>
      <c r="H27" s="55"/>
      <c r="I27" s="55"/>
      <c r="J27" s="56">
        <f>Loans[[#This Row],[Projected Cost]]-Loans[[#This Row],[Actual Cost]]</f>
        <v>0</v>
      </c>
    </row>
    <row r="28" spans="1:10" ht="24.95" customHeight="1" x14ac:dyDescent="0.25">
      <c r="A28" s="6"/>
      <c r="B28" s="21" t="s">
        <v>14</v>
      </c>
      <c r="C28" s="59"/>
      <c r="D28" s="59"/>
      <c r="E28" s="60">
        <f>Transportation[[#This Row],[Projected Cost]]-Transportation[[#This Row],[Actual Cost]]</f>
        <v>0</v>
      </c>
      <c r="F28" s="20"/>
      <c r="G28" s="17" t="s">
        <v>53</v>
      </c>
      <c r="H28" s="53"/>
      <c r="I28" s="53"/>
      <c r="J28" s="54">
        <f>Loans[[#This Row],[Projected Cost]]-Loans[[#This Row],[Actual Cost]]</f>
        <v>0</v>
      </c>
    </row>
    <row r="29" spans="1:10" ht="24.95" customHeight="1" x14ac:dyDescent="0.25">
      <c r="A29" s="6"/>
      <c r="B29" s="17" t="s">
        <v>15</v>
      </c>
      <c r="C29" s="53"/>
      <c r="D29" s="53"/>
      <c r="E29" s="54">
        <f>Transportation[[#This Row],[Projected Cost]]-Transportation[[#This Row],[Actual Cost]]</f>
        <v>0</v>
      </c>
      <c r="F29" s="20"/>
      <c r="G29" s="19" t="s">
        <v>12</v>
      </c>
      <c r="H29" s="55"/>
      <c r="I29" s="55"/>
      <c r="J29" s="56">
        <f>Loans[[#This Row],[Projected Cost]]-Loans[[#This Row],[Actual Cost]]</f>
        <v>0</v>
      </c>
    </row>
    <row r="30" spans="1:10" ht="24.95" customHeight="1" x14ac:dyDescent="0.25">
      <c r="A30" s="6"/>
      <c r="B30" s="21" t="s">
        <v>16</v>
      </c>
      <c r="C30" s="59"/>
      <c r="D30" s="59"/>
      <c r="E30" s="60">
        <f>Transportation[[#This Row],[Projected Cost]]-Transportation[[#This Row],[Actual Cost]]</f>
        <v>0</v>
      </c>
      <c r="F30" s="20"/>
      <c r="G30" s="27" t="s">
        <v>70</v>
      </c>
      <c r="H30" s="75">
        <f>SUBTOTAL(109,Loans[Projected Cost])</f>
        <v>0</v>
      </c>
      <c r="I30" s="75">
        <f>SUBTOTAL(109,Loans[Actual Cost])</f>
        <v>0</v>
      </c>
      <c r="J30" s="76">
        <f>SUBTOTAL(109,Loans[Difference])</f>
        <v>0</v>
      </c>
    </row>
    <row r="31" spans="1:10" ht="24.95" customHeight="1" x14ac:dyDescent="0.25">
      <c r="A31" s="6"/>
      <c r="B31" s="17" t="s">
        <v>12</v>
      </c>
      <c r="C31" s="53"/>
      <c r="D31" s="53"/>
      <c r="E31" s="54">
        <f>Transportation[[#This Row],[Projected Cost]]-Transportation[[#This Row],[Actual Cost]]</f>
        <v>0</v>
      </c>
      <c r="F31" s="20"/>
      <c r="G31" s="82"/>
      <c r="H31" s="82"/>
      <c r="I31" s="82"/>
      <c r="J31" s="82"/>
    </row>
    <row r="32" spans="1:10" ht="24.95" customHeight="1" x14ac:dyDescent="0.25">
      <c r="A32" s="6"/>
      <c r="B32" s="26" t="s">
        <v>70</v>
      </c>
      <c r="C32" s="57">
        <f>SUBTOTAL(109,Transportation[Projected Cost])</f>
        <v>250</v>
      </c>
      <c r="D32" s="57">
        <f>SUBTOTAL(109,Transportation[Actual Cost])</f>
        <v>250</v>
      </c>
      <c r="E32" s="58">
        <f>SUBTOTAL(109,Transportation[Difference])</f>
        <v>0</v>
      </c>
      <c r="F32" s="18"/>
      <c r="G32" s="11" t="s">
        <v>60</v>
      </c>
      <c r="H32" s="12" t="s">
        <v>0</v>
      </c>
      <c r="I32" s="12" t="s">
        <v>1</v>
      </c>
      <c r="J32" s="13" t="s">
        <v>2</v>
      </c>
    </row>
    <row r="33" spans="1:10" ht="24.95" customHeight="1" x14ac:dyDescent="0.25">
      <c r="A33" s="6"/>
      <c r="B33" s="81"/>
      <c r="C33" s="81"/>
      <c r="D33" s="81"/>
      <c r="E33" s="81"/>
      <c r="F33" s="18"/>
      <c r="G33" s="17" t="s">
        <v>36</v>
      </c>
      <c r="H33" s="53"/>
      <c r="I33" s="53"/>
      <c r="J33" s="54">
        <f>Taxes[[#This Row],[Projected Cost]]-Taxes[[#This Row],[Actual Cost]]</f>
        <v>0</v>
      </c>
    </row>
    <row r="34" spans="1:10" ht="24.95" customHeight="1" x14ac:dyDescent="0.25">
      <c r="A34" s="6"/>
      <c r="B34" s="14" t="s">
        <v>61</v>
      </c>
      <c r="C34" s="15" t="s">
        <v>0</v>
      </c>
      <c r="D34" s="15" t="s">
        <v>1</v>
      </c>
      <c r="E34" s="16" t="s">
        <v>2</v>
      </c>
      <c r="F34" s="18"/>
      <c r="G34" s="21" t="s">
        <v>37</v>
      </c>
      <c r="H34" s="59"/>
      <c r="I34" s="59"/>
      <c r="J34" s="60">
        <f>Taxes[[#This Row],[Projected Cost]]-Taxes[[#This Row],[Actual Cost]]</f>
        <v>0</v>
      </c>
    </row>
    <row r="35" spans="1:10" ht="24.95" customHeight="1" x14ac:dyDescent="0.25">
      <c r="A35" s="22"/>
      <c r="B35" s="17" t="s">
        <v>17</v>
      </c>
      <c r="C35" s="53"/>
      <c r="D35" s="53"/>
      <c r="E35" s="54">
        <f>Insurance[[#This Row],[Projected Cost]]-Insurance[[#This Row],[Actual Cost]]</f>
        <v>0</v>
      </c>
      <c r="F35" s="18"/>
      <c r="G35" s="17" t="s">
        <v>38</v>
      </c>
      <c r="H35" s="53"/>
      <c r="I35" s="53"/>
      <c r="J35" s="54">
        <f>Taxes[[#This Row],[Projected Cost]]-Taxes[[#This Row],[Actual Cost]]</f>
        <v>0</v>
      </c>
    </row>
    <row r="36" spans="1:10" ht="24.95" customHeight="1" x14ac:dyDescent="0.25">
      <c r="A36" s="22"/>
      <c r="B36" s="19" t="s">
        <v>18</v>
      </c>
      <c r="C36" s="55"/>
      <c r="D36" s="55"/>
      <c r="E36" s="56">
        <f>Insurance[[#This Row],[Projected Cost]]-Insurance[[#This Row],[Actual Cost]]</f>
        <v>0</v>
      </c>
      <c r="F36" s="18"/>
      <c r="G36" s="21" t="s">
        <v>12</v>
      </c>
      <c r="H36" s="59"/>
      <c r="I36" s="59"/>
      <c r="J36" s="60">
        <f>Taxes[[#This Row],[Projected Cost]]-Taxes[[#This Row],[Actual Cost]]</f>
        <v>0</v>
      </c>
    </row>
    <row r="37" spans="1:10" ht="24.95" customHeight="1" x14ac:dyDescent="0.25">
      <c r="A37" s="22"/>
      <c r="B37" s="17" t="s">
        <v>19</v>
      </c>
      <c r="C37" s="53"/>
      <c r="D37" s="53"/>
      <c r="E37" s="54">
        <f>Insurance[[#This Row],[Projected Cost]]-Insurance[[#This Row],[Actual Cost]]</f>
        <v>0</v>
      </c>
      <c r="F37" s="18"/>
      <c r="G37" s="28" t="s">
        <v>70</v>
      </c>
      <c r="H37" s="77">
        <f>SUBTOTAL(109,Taxes[Projected Cost])</f>
        <v>0</v>
      </c>
      <c r="I37" s="77">
        <f>SUBTOTAL(109,Taxes[Actual Cost])</f>
        <v>0</v>
      </c>
      <c r="J37" s="78">
        <f>SUBTOTAL(109,Taxes[Difference])</f>
        <v>0</v>
      </c>
    </row>
    <row r="38" spans="1:10" ht="24.95" customHeight="1" x14ac:dyDescent="0.25">
      <c r="A38" s="22"/>
      <c r="B38" s="19" t="s">
        <v>12</v>
      </c>
      <c r="C38" s="55"/>
      <c r="D38" s="55"/>
      <c r="E38" s="56">
        <f>Insurance[[#This Row],[Projected Cost]]-Insurance[[#This Row],[Actual Cost]]</f>
        <v>0</v>
      </c>
      <c r="F38" s="20"/>
      <c r="G38" s="82"/>
      <c r="H38" s="82"/>
      <c r="I38" s="82"/>
      <c r="J38" s="82"/>
    </row>
    <row r="39" spans="1:10" ht="24.95" customHeight="1" x14ac:dyDescent="0.25">
      <c r="A39" s="6"/>
      <c r="B39" s="30" t="s">
        <v>70</v>
      </c>
      <c r="C39" s="61">
        <f>SUBTOTAL(109,Insurance[Projected Cost])</f>
        <v>0</v>
      </c>
      <c r="D39" s="61">
        <f>SUBTOTAL(109,Insurance[Actual Cost])</f>
        <v>0</v>
      </c>
      <c r="E39" s="62">
        <f>SUBTOTAL(109,Insurance[Difference])</f>
        <v>0</v>
      </c>
      <c r="F39" s="20"/>
      <c r="G39" s="11" t="s">
        <v>63</v>
      </c>
      <c r="H39" s="12" t="s">
        <v>0</v>
      </c>
      <c r="I39" s="12" t="s">
        <v>1</v>
      </c>
      <c r="J39" s="13" t="s">
        <v>2</v>
      </c>
    </row>
    <row r="40" spans="1:10" ht="24.95" customHeight="1" x14ac:dyDescent="0.25">
      <c r="A40" s="6"/>
      <c r="B40" s="82"/>
      <c r="C40" s="82"/>
      <c r="D40" s="82"/>
      <c r="E40" s="82"/>
      <c r="F40" s="18"/>
      <c r="G40" s="17" t="s">
        <v>54</v>
      </c>
      <c r="H40" s="53"/>
      <c r="I40" s="53"/>
      <c r="J40" s="54">
        <f>SavingsOrInvestment[[#This Row],[Projected Cost]]-SavingsOrInvestment[[#This Row],[Actual Cost]]</f>
        <v>0</v>
      </c>
    </row>
    <row r="41" spans="1:10" ht="24.95" customHeight="1" x14ac:dyDescent="0.25">
      <c r="A41" s="6"/>
      <c r="B41" s="11" t="s">
        <v>62</v>
      </c>
      <c r="C41" s="12" t="s">
        <v>0</v>
      </c>
      <c r="D41" s="12" t="s">
        <v>1</v>
      </c>
      <c r="E41" s="13" t="s">
        <v>2</v>
      </c>
      <c r="F41" s="18"/>
      <c r="G41" s="19" t="s">
        <v>55</v>
      </c>
      <c r="H41" s="55"/>
      <c r="I41" s="55"/>
      <c r="J41" s="56">
        <f>SavingsOrInvestment[[#This Row],[Projected Cost]]-SavingsOrInvestment[[#This Row],[Actual Cost]]</f>
        <v>0</v>
      </c>
    </row>
    <row r="42" spans="1:10" ht="24.95" customHeight="1" x14ac:dyDescent="0.25">
      <c r="A42" s="6"/>
      <c r="B42" s="17" t="s">
        <v>20</v>
      </c>
      <c r="C42" s="53"/>
      <c r="D42" s="53"/>
      <c r="E42" s="54">
        <f>Food[[#This Row],[Projected Cost]]-Food[[#This Row],[Actual Cost]]</f>
        <v>0</v>
      </c>
      <c r="F42" s="18"/>
      <c r="G42" s="17" t="s">
        <v>12</v>
      </c>
      <c r="H42" s="53"/>
      <c r="I42" s="53"/>
      <c r="J42" s="54">
        <f>SavingsOrInvestment[[#This Row],[Projected Cost]]-SavingsOrInvestment[[#This Row],[Actual Cost]]</f>
        <v>0</v>
      </c>
    </row>
    <row r="43" spans="1:10" ht="24.95" customHeight="1" x14ac:dyDescent="0.25">
      <c r="A43" s="6"/>
      <c r="B43" s="21" t="s">
        <v>28</v>
      </c>
      <c r="C43" s="59"/>
      <c r="D43" s="59"/>
      <c r="E43" s="60">
        <f>Food[[#This Row],[Projected Cost]]-Food[[#This Row],[Actual Cost]]</f>
        <v>0</v>
      </c>
      <c r="F43" s="20"/>
      <c r="G43" s="31" t="s">
        <v>70</v>
      </c>
      <c r="H43" s="79">
        <f>SUBTOTAL(109,SavingsOrInvestment[Projected Cost])</f>
        <v>0</v>
      </c>
      <c r="I43" s="79">
        <f>SUBTOTAL(109,SavingsOrInvestment[Actual Cost])</f>
        <v>0</v>
      </c>
      <c r="J43" s="80">
        <f>SUBTOTAL(109,SavingsOrInvestment[Difference])</f>
        <v>0</v>
      </c>
    </row>
    <row r="44" spans="1:10" ht="24.95" customHeight="1" x14ac:dyDescent="0.25">
      <c r="A44" s="6"/>
      <c r="B44" s="17" t="s">
        <v>12</v>
      </c>
      <c r="C44" s="53"/>
      <c r="D44" s="53"/>
      <c r="E44" s="54">
        <f>Food[[#This Row],[Projected Cost]]-Food[[#This Row],[Actual Cost]]</f>
        <v>0</v>
      </c>
      <c r="F44" s="20"/>
      <c r="G44" s="82"/>
      <c r="H44" s="82"/>
      <c r="I44" s="82"/>
      <c r="J44" s="82"/>
    </row>
    <row r="45" spans="1:10" ht="24.95" customHeight="1" x14ac:dyDescent="0.25">
      <c r="A45" s="6"/>
      <c r="B45" s="32" t="s">
        <v>70</v>
      </c>
      <c r="C45" s="63">
        <f>SUBTOTAL(109,Food[Projected Cost])</f>
        <v>0</v>
      </c>
      <c r="D45" s="63">
        <f>SUBTOTAL(109,Food[Actual Cost])</f>
        <v>0</v>
      </c>
      <c r="E45" s="64">
        <f>SUBTOTAL(109,Food[Difference])</f>
        <v>0</v>
      </c>
      <c r="F45" s="20"/>
      <c r="G45" s="11" t="s">
        <v>64</v>
      </c>
      <c r="H45" s="12" t="s">
        <v>0</v>
      </c>
      <c r="I45" s="12" t="s">
        <v>1</v>
      </c>
      <c r="J45" s="13" t="s">
        <v>2</v>
      </c>
    </row>
    <row r="46" spans="1:10" ht="24.95" customHeight="1" x14ac:dyDescent="0.25">
      <c r="A46" s="6"/>
      <c r="B46" s="82"/>
      <c r="C46" s="82"/>
      <c r="D46" s="82"/>
      <c r="E46" s="82"/>
      <c r="F46" s="18"/>
      <c r="G46" s="17" t="s">
        <v>39</v>
      </c>
      <c r="H46" s="53"/>
      <c r="I46" s="53"/>
      <c r="J46" s="54">
        <f>GiftsAndDonations[[#This Row],[Projected Cost]]-GiftsAndDonations[[#This Row],[Actual Cost]]</f>
        <v>0</v>
      </c>
    </row>
    <row r="47" spans="1:10" ht="24.95" customHeight="1" x14ac:dyDescent="0.25">
      <c r="A47" s="6"/>
      <c r="B47" s="14" t="s">
        <v>65</v>
      </c>
      <c r="C47" s="15" t="s">
        <v>0</v>
      </c>
      <c r="D47" s="15" t="s">
        <v>1</v>
      </c>
      <c r="E47" s="16" t="s">
        <v>2</v>
      </c>
      <c r="F47" s="18"/>
      <c r="G47" s="21" t="s">
        <v>40</v>
      </c>
      <c r="H47" s="59"/>
      <c r="I47" s="59"/>
      <c r="J47" s="60">
        <f>GiftsAndDonations[[#This Row],[Projected Cost]]-GiftsAndDonations[[#This Row],[Actual Cost]]</f>
        <v>0</v>
      </c>
    </row>
    <row r="48" spans="1:10" ht="24.95" customHeight="1" x14ac:dyDescent="0.25">
      <c r="A48" s="6"/>
      <c r="B48" s="17" t="s">
        <v>21</v>
      </c>
      <c r="C48" s="53"/>
      <c r="D48" s="53"/>
      <c r="E48" s="54">
        <f>Pets[[#This Row],[Projected Cost]]-Pets[[#This Row],[Actual Cost]]</f>
        <v>0</v>
      </c>
      <c r="F48" s="18"/>
      <c r="G48" s="17" t="s">
        <v>47</v>
      </c>
      <c r="H48" s="53"/>
      <c r="I48" s="53"/>
      <c r="J48" s="54">
        <f>GiftsAndDonations[[#This Row],[Projected Cost]]-GiftsAndDonations[[#This Row],[Actual Cost]]</f>
        <v>0</v>
      </c>
    </row>
    <row r="49" spans="1:10" ht="24.95" customHeight="1" x14ac:dyDescent="0.25">
      <c r="A49" s="6"/>
      <c r="B49" s="19" t="s">
        <v>23</v>
      </c>
      <c r="C49" s="55"/>
      <c r="D49" s="55"/>
      <c r="E49" s="56">
        <f>Pets[[#This Row],[Projected Cost]]-Pets[[#This Row],[Actual Cost]]</f>
        <v>0</v>
      </c>
      <c r="F49" s="20"/>
      <c r="G49" s="31" t="s">
        <v>70</v>
      </c>
      <c r="H49" s="79">
        <f>SUBTOTAL(109,GiftsAndDonations[Projected Cost])</f>
        <v>0</v>
      </c>
      <c r="I49" s="79">
        <f>SUBTOTAL(109,GiftsAndDonations[Actual Cost])</f>
        <v>0</v>
      </c>
      <c r="J49" s="80">
        <f>SUBTOTAL(109,GiftsAndDonations[Difference])</f>
        <v>0</v>
      </c>
    </row>
    <row r="50" spans="1:10" ht="24.95" customHeight="1" x14ac:dyDescent="0.25">
      <c r="A50" s="6"/>
      <c r="B50" s="17" t="s">
        <v>24</v>
      </c>
      <c r="C50" s="53"/>
      <c r="D50" s="53"/>
      <c r="E50" s="54">
        <f>Pets[[#This Row],[Projected Cost]]-Pets[[#This Row],[Actual Cost]]</f>
        <v>0</v>
      </c>
      <c r="F50" s="20"/>
      <c r="G50" s="82"/>
      <c r="H50" s="82"/>
      <c r="I50" s="82"/>
      <c r="J50" s="82"/>
    </row>
    <row r="51" spans="1:10" ht="24.95" customHeight="1" x14ac:dyDescent="0.25">
      <c r="A51" s="6"/>
      <c r="B51" s="19" t="s">
        <v>22</v>
      </c>
      <c r="C51" s="55"/>
      <c r="D51" s="55"/>
      <c r="E51" s="56">
        <f>Pets[[#This Row],[Projected Cost]]-Pets[[#This Row],[Actual Cost]]</f>
        <v>0</v>
      </c>
      <c r="F51" s="20"/>
      <c r="G51" s="23" t="s">
        <v>66</v>
      </c>
      <c r="H51" s="24" t="s">
        <v>0</v>
      </c>
      <c r="I51" s="24" t="s">
        <v>1</v>
      </c>
      <c r="J51" s="25" t="s">
        <v>2</v>
      </c>
    </row>
    <row r="52" spans="1:10" ht="24.95" customHeight="1" x14ac:dyDescent="0.25">
      <c r="A52" s="6"/>
      <c r="B52" s="17" t="s">
        <v>12</v>
      </c>
      <c r="C52" s="53"/>
      <c r="D52" s="53"/>
      <c r="E52" s="54">
        <f>Pets[[#This Row],[Projected Cost]]-Pets[[#This Row],[Actual Cost]]</f>
        <v>0</v>
      </c>
      <c r="F52" s="18"/>
      <c r="G52" s="17" t="s">
        <v>42</v>
      </c>
      <c r="H52" s="53"/>
      <c r="I52" s="53"/>
      <c r="J52" s="54">
        <f>Legal[[#This Row],[Projected Cost]]-Legal[[#This Row],[Actual Cost]]</f>
        <v>0</v>
      </c>
    </row>
    <row r="53" spans="1:10" ht="24.95" customHeight="1" x14ac:dyDescent="0.25">
      <c r="A53" s="6"/>
      <c r="B53" s="32" t="s">
        <v>70</v>
      </c>
      <c r="C53" s="63">
        <f>SUBTOTAL(109,Pets[Projected Cost])</f>
        <v>0</v>
      </c>
      <c r="D53" s="63">
        <f>SUBTOTAL(109,Pets[Actual Cost])</f>
        <v>0</v>
      </c>
      <c r="E53" s="64">
        <f>SUBTOTAL(109,Pets[Difference])</f>
        <v>0</v>
      </c>
      <c r="F53" s="18"/>
      <c r="G53" s="19" t="s">
        <v>43</v>
      </c>
      <c r="H53" s="55"/>
      <c r="I53" s="55"/>
      <c r="J53" s="56">
        <f>Legal[[#This Row],[Projected Cost]]-Legal[[#This Row],[Actual Cost]]</f>
        <v>0</v>
      </c>
    </row>
    <row r="54" spans="1:10" ht="24.95" customHeight="1" x14ac:dyDescent="0.25">
      <c r="A54" s="6"/>
      <c r="B54" s="82"/>
      <c r="C54" s="82"/>
      <c r="D54" s="82"/>
      <c r="E54" s="82"/>
      <c r="F54" s="18"/>
      <c r="G54" s="17" t="s">
        <v>48</v>
      </c>
      <c r="H54" s="53"/>
      <c r="I54" s="53"/>
      <c r="J54" s="54">
        <f>Legal[[#This Row],[Projected Cost]]-Legal[[#This Row],[Actual Cost]]</f>
        <v>0</v>
      </c>
    </row>
    <row r="55" spans="1:10" ht="24.95" customHeight="1" x14ac:dyDescent="0.25">
      <c r="A55" s="6"/>
      <c r="B55" s="14" t="s">
        <v>67</v>
      </c>
      <c r="C55" s="15" t="s">
        <v>0</v>
      </c>
      <c r="D55" s="15" t="s">
        <v>1</v>
      </c>
      <c r="E55" s="16" t="s">
        <v>2</v>
      </c>
      <c r="F55" s="18"/>
      <c r="G55" s="19" t="s">
        <v>12</v>
      </c>
      <c r="H55" s="55"/>
      <c r="I55" s="55"/>
      <c r="J55" s="56">
        <f>Legal[[#This Row],[Projected Cost]]-Legal[[#This Row],[Actual Cost]]</f>
        <v>0</v>
      </c>
    </row>
    <row r="56" spans="1:10" ht="24.95" customHeight="1" x14ac:dyDescent="0.25">
      <c r="A56" s="6"/>
      <c r="B56" s="17" t="s">
        <v>23</v>
      </c>
      <c r="C56" s="53"/>
      <c r="D56" s="53"/>
      <c r="E56" s="54">
        <f>PersonalCare[[#This Row],[Projected Cost]]-PersonalCare[[#This Row],[Actual Cost]]</f>
        <v>0</v>
      </c>
      <c r="F56" s="20"/>
      <c r="G56" s="30" t="s">
        <v>70</v>
      </c>
      <c r="H56" s="61">
        <f>SUBTOTAL(109,Legal[Projected Cost])</f>
        <v>0</v>
      </c>
      <c r="I56" s="61">
        <f>SUBTOTAL(109,Legal[Actual Cost])</f>
        <v>0</v>
      </c>
      <c r="J56" s="62">
        <f>SUBTOTAL(109,Legal[Difference])</f>
        <v>0</v>
      </c>
    </row>
    <row r="57" spans="1:10" ht="24.95" customHeight="1" x14ac:dyDescent="0.25">
      <c r="A57" s="6"/>
      <c r="B57" s="21" t="s">
        <v>26</v>
      </c>
      <c r="C57" s="59"/>
      <c r="D57" s="59"/>
      <c r="E57" s="60">
        <f>PersonalCare[[#This Row],[Projected Cost]]-PersonalCare[[#This Row],[Actual Cost]]</f>
        <v>0</v>
      </c>
      <c r="F57" s="3"/>
      <c r="G57" s="83"/>
      <c r="H57" s="83"/>
      <c r="I57" s="83"/>
      <c r="J57" s="83"/>
    </row>
    <row r="58" spans="1:10" ht="24.95" customHeight="1" x14ac:dyDescent="0.25">
      <c r="A58" s="6"/>
      <c r="B58" s="17" t="s">
        <v>25</v>
      </c>
      <c r="C58" s="53"/>
      <c r="D58" s="53"/>
      <c r="E58" s="54">
        <f>PersonalCare[[#This Row],[Projected Cost]]-PersonalCare[[#This Row],[Actual Cost]]</f>
        <v>0</v>
      </c>
      <c r="F58" s="3"/>
    </row>
    <row r="59" spans="1:10" ht="24.95" customHeight="1" x14ac:dyDescent="0.25">
      <c r="A59" s="6"/>
      <c r="B59" s="21" t="s">
        <v>34</v>
      </c>
      <c r="C59" s="59"/>
      <c r="D59" s="59"/>
      <c r="E59" s="60">
        <f>PersonalCare[[#This Row],[Projected Cost]]-PersonalCare[[#This Row],[Actual Cost]]</f>
        <v>0</v>
      </c>
      <c r="F59" s="3"/>
    </row>
    <row r="60" spans="1:10" ht="24.95" customHeight="1" x14ac:dyDescent="0.25">
      <c r="A60" s="6"/>
      <c r="B60" s="17" t="s">
        <v>27</v>
      </c>
      <c r="C60" s="53"/>
      <c r="D60" s="53"/>
      <c r="E60" s="54">
        <f>PersonalCare[[#This Row],[Projected Cost]]-PersonalCare[[#This Row],[Actual Cost]]</f>
        <v>0</v>
      </c>
      <c r="F60" s="3"/>
    </row>
    <row r="61" spans="1:10" ht="24.95" customHeight="1" x14ac:dyDescent="0.25">
      <c r="A61" s="6"/>
      <c r="B61" s="21" t="s">
        <v>41</v>
      </c>
      <c r="C61" s="59"/>
      <c r="D61" s="59"/>
      <c r="E61" s="60">
        <f>PersonalCare[[#This Row],[Projected Cost]]-PersonalCare[[#This Row],[Actual Cost]]</f>
        <v>0</v>
      </c>
      <c r="F61" s="3"/>
    </row>
    <row r="62" spans="1:10" ht="24.95" customHeight="1" x14ac:dyDescent="0.25">
      <c r="A62" s="6"/>
      <c r="B62" s="17" t="s">
        <v>12</v>
      </c>
      <c r="C62" s="53"/>
      <c r="D62" s="53"/>
      <c r="E62" s="54">
        <f>PersonalCare[[#This Row],[Projected Cost]]-PersonalCare[[#This Row],[Actual Cost]]</f>
        <v>0</v>
      </c>
      <c r="F62" s="3"/>
    </row>
    <row r="63" spans="1:10" ht="24.95" customHeight="1" x14ac:dyDescent="0.25">
      <c r="A63" s="6"/>
      <c r="B63" s="32" t="s">
        <v>70</v>
      </c>
      <c r="C63" s="63">
        <f>SUBTOTAL(109,PersonalCare[Projected Cost])</f>
        <v>0</v>
      </c>
      <c r="D63" s="63">
        <f>SUBTOTAL(109,PersonalCare[Actual Cost])</f>
        <v>0</v>
      </c>
      <c r="E63" s="64">
        <f>SUBTOTAL(109,PersonalCare[Difference])</f>
        <v>0</v>
      </c>
      <c r="F63" s="3"/>
    </row>
    <row r="64" spans="1:10" ht="24.95" customHeight="1" x14ac:dyDescent="0.25"/>
    <row r="65" ht="24.95" customHeight="1" x14ac:dyDescent="0.25"/>
    <row r="66" ht="24.95" customHeight="1" x14ac:dyDescent="0.25"/>
  </sheetData>
  <mergeCells count="26">
    <mergeCell ref="B1:J1"/>
    <mergeCell ref="C5:D5"/>
    <mergeCell ref="C7:D7"/>
    <mergeCell ref="C8:D8"/>
    <mergeCell ref="C9:D9"/>
    <mergeCell ref="B7:B9"/>
    <mergeCell ref="B3:B5"/>
    <mergeCell ref="C3:D3"/>
    <mergeCell ref="C4:D4"/>
    <mergeCell ref="G9:I9"/>
    <mergeCell ref="G5:I5"/>
    <mergeCell ref="H3:I3"/>
    <mergeCell ref="H4:I4"/>
    <mergeCell ref="H7:I7"/>
    <mergeCell ref="H8:I8"/>
    <mergeCell ref="B46:E46"/>
    <mergeCell ref="G57:J57"/>
    <mergeCell ref="B54:E54"/>
    <mergeCell ref="G44:J44"/>
    <mergeCell ref="G50:J50"/>
    <mergeCell ref="B23:E23"/>
    <mergeCell ref="B33:E33"/>
    <mergeCell ref="B40:E40"/>
    <mergeCell ref="G22:J22"/>
    <mergeCell ref="G31:J31"/>
    <mergeCell ref="G38:J38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1" xr:uid="{00000000-0002-0000-0000-000000000000}"/>
    <dataValidation allowBlank="1" showInputMessage="1" showErrorMessage="1" prompt="Title of this worksheet is in this cell.  Continue to cell B3 to enter projected and actual income. Expense and balance summary are auto calculated starting in cell G3" sqref="B1:J1" xr:uid="{00000000-0002-0000-0000-000001000000}"/>
    <dataValidation allowBlank="1" showInputMessage="1" showErrorMessage="1" prompt="Enter projected Income in cell E3 &amp; Extra projected income in cell E4. Total projected monthly income is auto calculated in cell E5. Actual Monthly Income label is in cell below" sqref="B3:B6" xr:uid="{00000000-0002-0000-0000-000002000000}"/>
    <dataValidation allowBlank="1" showInputMessage="1" showErrorMessage="1" prompt="Enter actual Income 1 in cell at right" sqref="C7:D7" xr:uid="{00000000-0002-0000-0000-000003000000}"/>
    <dataValidation allowBlank="1" showInputMessage="1" showErrorMessage="1" prompt="Enter actual Income 1 in this cell" sqref="E7" xr:uid="{00000000-0002-0000-0000-000004000000}"/>
    <dataValidation allowBlank="1" showInputMessage="1" showErrorMessage="1" prompt="Enter actual Extra Income in cell at right" sqref="C8:D8" xr:uid="{00000000-0002-0000-0000-000005000000}"/>
    <dataValidation allowBlank="1" showInputMessage="1" showErrorMessage="1" prompt="Enter actual Extra Income in this cell" sqref="E8" xr:uid="{00000000-0002-0000-0000-000006000000}"/>
    <dataValidation allowBlank="1" showInputMessage="1" showErrorMessage="1" prompt="Total actual monthly income is auto calculated in cell at right" sqref="C9:D9" xr:uid="{00000000-0002-0000-0000-000007000000}"/>
    <dataValidation allowBlank="1" showInputMessage="1" showErrorMessage="1" prompt="Total projected monthly income is auto calculated in this cell" sqref="E5:E6" xr:uid="{00000000-0002-0000-0000-000008000000}"/>
    <dataValidation allowBlank="1" showInputMessage="1" showErrorMessage="1" prompt="Enter actual Income in cell E6 &amp; Extra actual income in cell E7. Total actual monthly income is auto calculated in cell E8. Income summary is auto calculated starting in cell G3" sqref="B7:B9" xr:uid="{00000000-0002-0000-0000-000009000000}"/>
    <dataValidation allowBlank="1" showInputMessage="1" showErrorMessage="1" prompt="Total actual monthly income is auto calculated in this cell" sqref="E9" xr:uid="{00000000-0002-0000-0000-00000A000000}"/>
    <dataValidation allowBlank="1" showInputMessage="1" showErrorMessage="1" prompt="Projected Balance is auto calculated in cell J6" sqref="G7" xr:uid="{00000000-0002-0000-0000-00000B000000}"/>
    <dataValidation allowBlank="1" showInputMessage="1" showErrorMessage="1" prompt="Sample Housing expenses are in this column under this heading" sqref="B11" xr:uid="{00000000-0002-0000-0000-00000C000000}"/>
    <dataValidation allowBlank="1" showInputMessage="1" showErrorMessage="1" prompt="Enter Projected Cost in this column under this heading" sqref="C11 H51 C55 H11 H23 H32 H39 H45 C24 C34 C41 C47" xr:uid="{00000000-0002-0000-0000-00000D000000}"/>
    <dataValidation allowBlank="1" showInputMessage="1" showErrorMessage="1" prompt="Enter Actual Cost in this column under this heading" sqref="D11 D24 D55 I11 I23 I32 I39 I45 I51 D34 D41 D47" xr:uid="{00000000-0002-0000-0000-00000E000000}"/>
    <dataValidation allowBlank="1" showInputMessage="1" showErrorMessage="1" prompt="Sample Transportation expenses are in this column under this heading" sqref="B24" xr:uid="{00000000-0002-0000-0000-00000F000000}"/>
    <dataValidation allowBlank="1" showInputMessage="1" showErrorMessage="1" prompt="Enter details in Personal Care table starting below" sqref="B54:E54" xr:uid="{00000000-0002-0000-0000-000010000000}"/>
    <dataValidation allowBlank="1" showInputMessage="1" showErrorMessage="1" prompt="Enter details in Transportation table starting below" sqref="B23:E23" xr:uid="{00000000-0002-0000-0000-000011000000}"/>
    <dataValidation allowBlank="1" showInputMessage="1" showErrorMessage="1" prompt="Sample Personal Care expenses are in this column under this heading" sqref="B55" xr:uid="{00000000-0002-0000-0000-000012000000}"/>
    <dataValidation allowBlank="1" showInputMessage="1" showErrorMessage="1" prompt="Sample Entertainment expenses are in this column under this heading" sqref="G11" xr:uid="{00000000-0002-0000-0000-000013000000}"/>
    <dataValidation allowBlank="1" showInputMessage="1" showErrorMessage="1" prompt="Enter details in Loans table starting below" sqref="G22:J22" xr:uid="{00000000-0002-0000-0000-000014000000}"/>
    <dataValidation allowBlank="1" showInputMessage="1" showErrorMessage="1" prompt="Sample Loan expenses are in this column under this heading" sqref="G23" xr:uid="{00000000-0002-0000-0000-000015000000}"/>
    <dataValidation allowBlank="1" showInputMessage="1" showErrorMessage="1" prompt="Enter details in Taxes table starting below" sqref="G31:J31" xr:uid="{00000000-0002-0000-0000-000016000000}"/>
    <dataValidation allowBlank="1" showInputMessage="1" showErrorMessage="1" prompt="Sample Tax expenses are in this column under this heading" sqref="G32" xr:uid="{00000000-0002-0000-0000-000017000000}"/>
    <dataValidation allowBlank="1" showInputMessage="1" showErrorMessage="1" prompt="Enter details in Savings or Investments table starting below" sqref="G38:J38" xr:uid="{00000000-0002-0000-0000-000018000000}"/>
    <dataValidation allowBlank="1" showInputMessage="1" showErrorMessage="1" prompt="Sample Savings or Investment expenses are in this column under this heading" sqref="G39" xr:uid="{00000000-0002-0000-0000-000019000000}"/>
    <dataValidation allowBlank="1" showInputMessage="1" showErrorMessage="1" prompt="Enter details in Gifts and Donations table starting below" sqref="G44:J44" xr:uid="{00000000-0002-0000-0000-00001A000000}"/>
    <dataValidation allowBlank="1" showInputMessage="1" showErrorMessage="1" prompt="Sample Gifts and Donation expenses are in this column under this heading" sqref="G45" xr:uid="{00000000-0002-0000-0000-00001B000000}"/>
    <dataValidation allowBlank="1" showInputMessage="1" showErrorMessage="1" prompt="Enter details in Legal table starting below" sqref="G50:J50" xr:uid="{00000000-0002-0000-0000-00001C000000}"/>
    <dataValidation allowBlank="1" showInputMessage="1" showErrorMessage="1" prompt="Sample Legal expenses are in this column under this heading" sqref="G51" xr:uid="{00000000-0002-0000-0000-00001D000000}"/>
    <dataValidation allowBlank="1" showInputMessage="1" showErrorMessage="1" prompt="Total Projected Cost is auto calculated in cell J57, Total Actual Cost in cell J59, and Difference in cell J61" sqref="G57:J57" xr:uid="{00000000-0002-0000-0000-00001E000000}"/>
    <dataValidation allowBlank="1" showInputMessage="1" showErrorMessage="1" prompt="Sample Insurance expenses are in this column under this heading" sqref="B34" xr:uid="{00000000-0002-0000-0000-00001F000000}"/>
    <dataValidation allowBlank="1" showInputMessage="1" showErrorMessage="1" prompt="Sample Food expenses are in this column under this heading" sqref="B41" xr:uid="{00000000-0002-0000-0000-000020000000}"/>
    <dataValidation allowBlank="1" showInputMessage="1" showErrorMessage="1" prompt="Modify or enter Pets items in this column under this heading" sqref="B47" xr:uid="{00000000-0002-0000-0000-000021000000}"/>
    <dataValidation allowBlank="1" showInputMessage="1" showErrorMessage="1" prompt="Enter details in Insurance table starting below" sqref="B33:E33" xr:uid="{00000000-0002-0000-0000-000022000000}"/>
    <dataValidation allowBlank="1" showInputMessage="1" showErrorMessage="1" prompt="Enter details in Food table starting below" sqref="B40:E40" xr:uid="{00000000-0002-0000-0000-000023000000}"/>
    <dataValidation allowBlank="1" showInputMessage="1" showErrorMessage="1" prompt="Enter details in Pets table starting below" sqref="B46:E46" xr:uid="{00000000-0002-0000-0000-000024000000}"/>
    <dataValidation allowBlank="1" showInputMessage="1" showErrorMessage="1" prompt="Enter details in Entertainment table starting below" sqref="G10" xr:uid="{00000000-0002-0000-0000-000025000000}"/>
    <dataValidation allowBlank="1" showInputMessage="1" showErrorMessage="1" prompt="Difference is auto calculated in this column under this heading" sqref="E11 J11 E24 J23 E34 J32 E41 E47 J51 J45 J39 E55" xr:uid="{00000000-0002-0000-0000-000026000000}"/>
    <dataValidation allowBlank="1" showInputMessage="1" showErrorMessage="1" prompt="Total projected monthly income is auto calculated in cell at right" sqref="C5:D6" xr:uid="{00000000-0002-0000-0000-000027000000}"/>
    <dataValidation allowBlank="1" showInputMessage="1" showErrorMessage="1" prompt="Enter projected Income 1 in cell at right" sqref="C3:D3" xr:uid="{00000000-0002-0000-0000-000028000000}"/>
    <dataValidation allowBlank="1" showInputMessage="1" showErrorMessage="1" prompt="Enter projected Extra income in cell at right" sqref="C4:D4" xr:uid="{00000000-0002-0000-0000-000029000000}"/>
    <dataValidation allowBlank="1" showInputMessage="1" showErrorMessage="1" prompt="Enter projected Income 1 in this cell" sqref="E3" xr:uid="{00000000-0002-0000-0000-00002A000000}"/>
    <dataValidation allowBlank="1" showInputMessage="1" showErrorMessage="1" prompt="Enter projectred Extra Income in this cell" sqref="E4" xr:uid="{00000000-0002-0000-0000-00002B000000}"/>
    <dataValidation allowBlank="1" showInputMessage="1" showErrorMessage="1" prompt="Actual Balance is auto calculated in cell J7" sqref="G8" xr:uid="{00000000-0002-0000-0000-00002C000000}"/>
    <dataValidation allowBlank="1" showInputMessage="1" showErrorMessage="1" prompt="Total Projected Expense is auto calculated in this cell" sqref="J3" xr:uid="{00000000-0002-0000-0000-00002D000000}"/>
    <dataValidation allowBlank="1" showInputMessage="1" showErrorMessage="1" prompt="Total Actual Expense is auto calculated in this cell" sqref="J4" xr:uid="{00000000-0002-0000-0000-00002E000000}"/>
    <dataValidation allowBlank="1" showInputMessage="1" showErrorMessage="1" prompt="Total Expense Difference is auto calculated in this cell" sqref="J5:J6" xr:uid="{00000000-0002-0000-0000-00002F000000}"/>
    <dataValidation allowBlank="1" showInputMessage="1" showErrorMessage="1" prompt="Total Projected Expense is auto calculated in cell J3" sqref="G3" xr:uid="{00000000-0002-0000-0000-000030000000}"/>
    <dataValidation allowBlank="1" showInputMessage="1" showErrorMessage="1" prompt="Total Actual Expense is auto calculated in cell J4" sqref="G4" xr:uid="{00000000-0002-0000-0000-000031000000}"/>
    <dataValidation allowBlank="1" showInputMessage="1" showErrorMessage="1" prompt="Total Expense Difference is auto calculated in cell at right" sqref="G5:I6" xr:uid="{00000000-0002-0000-0000-000032000000}"/>
    <dataValidation allowBlank="1" showInputMessage="1" showErrorMessage="1" prompt="Difference in the projected versus actual balance is auto calculated in cell at right" sqref="G9:I9" xr:uid="{00000000-0002-0000-0000-000033000000}"/>
    <dataValidation allowBlank="1" showInputMessage="1" showErrorMessage="1" prompt="Projected Balance is auto calculated in this cell" sqref="J7" xr:uid="{00000000-0002-0000-0000-000034000000}"/>
    <dataValidation allowBlank="1" showInputMessage="1" showErrorMessage="1" prompt="Actual Balance is auto calculated in this cell" sqref="J8" xr:uid="{00000000-0002-0000-0000-000035000000}"/>
    <dataValidation allowBlank="1" showInputMessage="1" showErrorMessage="1" prompt="Balance Difference is auto calculated in this cell" sqref="J9" xr:uid="{00000000-0002-0000-0000-000036000000}"/>
  </dataValidations>
  <printOptions horizontalCentered="1"/>
  <pageMargins left="0.5" right="0.5" top="0.5" bottom="0.5" header="0.5" footer="0.5"/>
  <pageSetup scale="46" orientation="portrait" horizontalDpi="4294967292" r:id="rId1"/>
  <headerFooter differentFirst="1" alignWithMargins="0">
    <oddFooter>Page &amp;P of &amp;N</oddFooter>
  </headerFooter>
  <ignoredErrors>
    <ignoredError sqref="E26:E31 E16:E21 J13:J20 J24:J29 E35:E38 J33:J36 J40:J42 E42:E44 E48:E52 J46:J48 J52:J55 E56:E62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TM16410113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2022-10-12T02:08:29Z</cp:lastPrinted>
  <dcterms:created xsi:type="dcterms:W3CDTF">2018-04-23T07:00:55Z</dcterms:created>
  <dcterms:modified xsi:type="dcterms:W3CDTF">2022-10-12T02:08:37Z</dcterms:modified>
</cp:coreProperties>
</file>