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/>
  <xr:revisionPtr revIDLastSave="0" documentId="8_{4956DBAF-8660-411B-9428-01B181035C1B}" xr6:coauthVersionLast="36" xr6:coauthVersionMax="36" xr10:uidLastSave="{00000000-0000-0000-0000-000000000000}"/>
  <bookViews>
    <workbookView xWindow="-105" yWindow="-105" windowWidth="23250" windowHeight="12720" xr2:uid="{4BEA66C8-81DC-47E2-B0E0-893BF979A4A8}"/>
  </bookViews>
  <sheets>
    <sheet name="Income and Expenses" sheetId="3" r:id="rId1"/>
    <sheet name="Calculation" sheetId="2" state="hidden" r:id="rId2"/>
  </sheets>
  <definedNames>
    <definedName name="Months_in_semester">'Income and Expenses'!$J$25</definedName>
    <definedName name="_xlnm.Print_Area" localSheetId="0">'Income and Expenses'!$B$1:$J$38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B4" i="2" s="1"/>
  <c r="I34" i="3"/>
  <c r="J33" i="3"/>
  <c r="J32" i="3"/>
  <c r="J31" i="3"/>
  <c r="C31" i="3"/>
  <c r="B1" i="2" s="1"/>
  <c r="J30" i="3"/>
  <c r="J29" i="3"/>
  <c r="J28" i="3"/>
  <c r="J34" i="3" l="1"/>
  <c r="B5" i="2" s="1"/>
  <c r="B2" i="2" l="1"/>
  <c r="B3" i="2" s="1"/>
</calcChain>
</file>

<file path=xl/sharedStrings.xml><?xml version="1.0" encoding="utf-8"?>
<sst xmlns="http://schemas.openxmlformats.org/spreadsheetml/2006/main" count="41" uniqueCount="34">
  <si>
    <t>Monthly Income</t>
  </si>
  <si>
    <t>Monthly Expenses</t>
  </si>
  <si>
    <t>Semester Expenses</t>
  </si>
  <si>
    <t>Item</t>
  </si>
  <si>
    <t>Amount</t>
  </si>
  <si>
    <t>Fixed income</t>
  </si>
  <si>
    <t>Financial aid</t>
  </si>
  <si>
    <t>Loans</t>
  </si>
  <si>
    <t>Other income</t>
  </si>
  <si>
    <t>Rent</t>
  </si>
  <si>
    <t>Utilities</t>
  </si>
  <si>
    <t>Cell phone</t>
  </si>
  <si>
    <t>Groceries</t>
  </si>
  <si>
    <t>Auto expenses</t>
  </si>
  <si>
    <t>Student loans</t>
  </si>
  <si>
    <t>Credit cards</t>
  </si>
  <si>
    <t>Insurance</t>
  </si>
  <si>
    <t>Hair cuts</t>
  </si>
  <si>
    <t>Entertainment</t>
  </si>
  <si>
    <t>Miscellaneous</t>
  </si>
  <si>
    <t>Tuition</t>
  </si>
  <si>
    <t>Lab fees</t>
  </si>
  <si>
    <t>Books</t>
  </si>
  <si>
    <t>Deposits</t>
  </si>
  <si>
    <t>Transportation</t>
  </si>
  <si>
    <t>Other fees</t>
  </si>
  <si>
    <t>Total</t>
  </si>
  <si>
    <t>Per month</t>
  </si>
  <si>
    <t>Type Semester Length (months):</t>
  </si>
  <si>
    <t>Income Left</t>
  </si>
  <si>
    <t>Income</t>
  </si>
  <si>
    <t>Expenses</t>
  </si>
  <si>
    <t>Semester Expenses (per month)</t>
  </si>
  <si>
    <t>COLLEGE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</si>
</sst>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$-409]#,##0_ ;\-[$$-409]#,##0\ "/>
    <numFmt numFmtId="165" formatCode="&quot;$&quot;#,##0"/>
  </numFmts>
  <fonts count="11" x14ac:knownFonts="1">
    <font>
      <sz val="11"/>
      <color theme="1"/>
      <name val="Tw Cen MT"/>
      <family val="2"/>
      <charset val="238"/>
      <scheme val="minor"/>
    </font>
    <font>
      <sz val="10"/>
      <name val="Tw Cen MT"/>
      <family val="2"/>
      <charset val="238"/>
      <scheme val="minor"/>
    </font>
    <font>
      <sz val="10"/>
      <color theme="1"/>
      <name val="Tw Cen MT"/>
      <family val="2"/>
      <charset val="238"/>
      <scheme val="minor"/>
    </font>
    <font>
      <b/>
      <sz val="12"/>
      <color theme="0"/>
      <name val="Tw Cen MT"/>
      <family val="2"/>
      <charset val="238"/>
      <scheme val="minor"/>
    </font>
    <font>
      <sz val="11"/>
      <color theme="1"/>
      <name val="Tw Cen MT"/>
      <family val="2"/>
      <charset val="238"/>
      <scheme val="minor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u/>
      <sz val="48"/>
      <color theme="1"/>
      <name val="Century Gothic"/>
      <family val="2"/>
    </font>
    <font>
      <b/>
      <sz val="16"/>
      <name val="Century Gothic"/>
      <family val="2"/>
    </font>
    <font>
      <sz val="14"/>
      <color theme="0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8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/>
      <right/>
      <top style="double">
        <color theme="7" tint="-0.24994659260841701"/>
      </top>
      <bottom/>
      <diagonal/>
    </border>
  </borders>
  <cellStyleXfs count="3">
    <xf numFmtId="0" fontId="0" fillId="0" borderId="0"/>
    <xf numFmtId="0" fontId="3" fillId="2" borderId="0" applyNumberFormat="0" applyProtection="0">
      <alignment vertical="center"/>
    </xf>
    <xf numFmtId="44" fontId="4" fillId="0" borderId="0" applyFont="0" applyFill="0" applyBorder="0" applyAlignment="0" applyProtection="0"/>
  </cellStyleXfs>
  <cellXfs count="31">
    <xf numFmtId="0" fontId="0" fillId="0" borderId="0" xfId="0"/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2" applyFont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6" borderId="0" xfId="1" applyFont="1" applyFill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vertical="center"/>
    </xf>
    <xf numFmtId="0" fontId="10" fillId="0" borderId="2" xfId="0" applyFont="1" applyFill="1" applyBorder="1"/>
    <xf numFmtId="164" fontId="10" fillId="0" borderId="2" xfId="0" applyNumberFormat="1" applyFont="1" applyFill="1" applyBorder="1" applyAlignment="1">
      <alignment vertical="center"/>
    </xf>
    <xf numFmtId="0" fontId="10" fillId="0" borderId="3" xfId="0" applyFont="1" applyFill="1" applyBorder="1"/>
    <xf numFmtId="164" fontId="10" fillId="0" borderId="3" xfId="0" applyNumberFormat="1" applyFont="1" applyFill="1" applyBorder="1" applyAlignment="1">
      <alignment vertical="center"/>
    </xf>
    <xf numFmtId="165" fontId="10" fillId="0" borderId="3" xfId="2" applyNumberFormat="1" applyFont="1" applyFill="1" applyBorder="1" applyAlignment="1">
      <alignment vertical="center"/>
    </xf>
  </cellXfs>
  <cellStyles count="3">
    <cellStyle name="Currency" xfId="2" builtinId="4"/>
    <cellStyle name="Heading 1" xfId="1" builtinId="16" customBuiltin="1"/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top style="double">
          <color theme="7" tint="-0.2499465926084170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top style="double">
          <color theme="5" tint="-0.24994659260841701"/>
        </top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6" formatCode="_-[$$-409]* #,##0_ ;_-[$$-409]* \-#,##0\ ;_-[$$-409]* &quot;-&quot;??_ ;_-@_ "/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top style="double">
          <color theme="8" tint="-0.24994659260841701"/>
        </top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4"/>
        </top>
      </border>
    </dxf>
    <dxf>
      <font>
        <b/>
        <i val="0"/>
        <color theme="1"/>
      </font>
      <fill>
        <patternFill patternType="solid">
          <fgColor theme="6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9" tint="-0.499984740745262"/>
        </top>
      </border>
    </dxf>
    <dxf>
      <font>
        <b/>
        <i val="0"/>
        <color theme="1"/>
      </font>
      <fill>
        <patternFill patternType="solid">
          <fgColor theme="6"/>
          <bgColor theme="9" tint="-0.24994659260841701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llege Budget" pivot="0" count="4" xr9:uid="{6EC5F9A4-D4E3-4737-B2DC-9397BDFA6794}">
      <tableStyleElement type="wholeTable" dxfId="37"/>
      <tableStyleElement type="headerRow" dxfId="36"/>
      <tableStyleElement type="totalRow" dxfId="35"/>
      <tableStyleElement type="firstRowStripe" dxfId="34"/>
    </tableStyle>
    <tableStyle name="Monthly Expenses" pivot="0" count="4" xr9:uid="{30BF75EB-C7F8-4F3A-885B-5CC1C3B50BBF}">
      <tableStyleElement type="wholeTable" dxfId="33"/>
      <tableStyleElement type="headerRow" dxfId="32"/>
      <tableStyleElement type="totalRow" dxfId="31"/>
      <tableStyleElement type="firstRowStripe" dxfId="30"/>
    </tableStyle>
    <tableStyle name="Monthly Income" pivot="0" count="4" xr9:uid="{F364F470-B6C1-4EA2-BF25-66F6F85A5688}">
      <tableStyleElement type="wholeTable" dxfId="29"/>
      <tableStyleElement type="headerRow" dxfId="28"/>
      <tableStyleElement type="total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pl-PL" sz="2000" b="1">
                <a:solidFill>
                  <a:schemeClr val="tx1"/>
                </a:solidFill>
                <a:latin typeface="Century Gothic" panose="020B0502020202020204" pitchFamily="34" charset="0"/>
              </a:rPr>
              <a:t>My Monthly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129916556129409E-2"/>
          <c:y val="0.17189782018756639"/>
          <c:w val="0.95488476843620351"/>
          <c:h val="0.62888140293492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Calculation!$A$3</c:f>
              <c:strCache>
                <c:ptCount val="1"/>
                <c:pt idx="0">
                  <c:v>Income Left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C2-456F-B572-014C9659204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7C2-456F-B572-014C96592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Calculation!$B$3</c:f>
              <c:numCache>
                <c:formatCode>[$$-409]#,##0_ ;\-[$$-409]#,##0\ </c:formatCode>
                <c:ptCount val="1"/>
                <c:pt idx="0">
                  <c:v>637.5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C2-456F-B572-014C96592042}"/>
            </c:ext>
          </c:extLst>
        </c:ser>
        <c:ser>
          <c:idx val="1"/>
          <c:order val="1"/>
          <c:tx>
            <c:strRef>
              <c:f>Calculation!$A$4</c:f>
              <c:strCache>
                <c:ptCount val="1"/>
                <c:pt idx="0">
                  <c:v>Monthly Expenses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25-429B-85AF-7EB4112F7F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Calculation!$B$4</c:f>
              <c:numCache>
                <c:formatCode>[$$-409]#,##0_ ;\-[$$-409]#,##0\ </c:formatCode>
                <c:ptCount val="1"/>
                <c:pt idx="0">
                  <c:v>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C2-456F-B572-014C96592042}"/>
            </c:ext>
          </c:extLst>
        </c:ser>
        <c:ser>
          <c:idx val="2"/>
          <c:order val="2"/>
          <c:tx>
            <c:strRef>
              <c:f>Calculation!$A$5</c:f>
              <c:strCache>
                <c:ptCount val="1"/>
                <c:pt idx="0">
                  <c:v>Semester Expenses (per month)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25-429B-85AF-7EB4112F7F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Calculation!$B$5</c:f>
              <c:numCache>
                <c:formatCode>[$$-409]#,##0_ ;\-[$$-409]#,##0\ </c:formatCode>
                <c:ptCount val="1"/>
                <c:pt idx="0">
                  <c:v>387.5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C2-456F-B572-014C96592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430575"/>
        <c:axId val="139280911"/>
      </c:barChart>
      <c:valAx>
        <c:axId val="13928091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26430575"/>
        <c:crosses val="autoZero"/>
        <c:crossBetween val="between"/>
      </c:valAx>
      <c:catAx>
        <c:axId val="12643057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2809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'Income and Expenses'!$E$24:$F$24</c:f>
          <c:strCache>
            <c:ptCount val="2"/>
            <c:pt idx="0">
              <c:v>Monthly Expenses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'Income and Expenses'!$F$26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'Income and Expenses'!$E$27:$E$37</c:f>
              <c:strCache>
                <c:ptCount val="11"/>
                <c:pt idx="0">
                  <c:v>Rent</c:v>
                </c:pt>
                <c:pt idx="1">
                  <c:v>Utilities</c:v>
                </c:pt>
                <c:pt idx="2">
                  <c:v>Cell phone</c:v>
                </c:pt>
                <c:pt idx="3">
                  <c:v>Groceries</c:v>
                </c:pt>
                <c:pt idx="4">
                  <c:v>Auto expenses</c:v>
                </c:pt>
                <c:pt idx="5">
                  <c:v>Student loans</c:v>
                </c:pt>
                <c:pt idx="6">
                  <c:v>Credit cards</c:v>
                </c:pt>
                <c:pt idx="7">
                  <c:v>Insurance</c:v>
                </c:pt>
                <c:pt idx="8">
                  <c:v>Hair cuts</c:v>
                </c:pt>
                <c:pt idx="9">
                  <c:v>Entertainment</c:v>
                </c:pt>
                <c:pt idx="10">
                  <c:v>Miscellaneous</c:v>
                </c:pt>
              </c:strCache>
            </c:strRef>
          </c:cat>
          <c:val>
            <c:numRef>
              <c:f>'Income and Expenses'!$F$27:$F$37</c:f>
              <c:numCache>
                <c:formatCode>[$$-409]#,##0_ ;\-[$$-409]#,##0\ </c:formatCode>
                <c:ptCount val="11"/>
                <c:pt idx="0">
                  <c:v>350</c:v>
                </c:pt>
                <c:pt idx="1">
                  <c:v>50</c:v>
                </c:pt>
                <c:pt idx="2">
                  <c:v>75</c:v>
                </c:pt>
                <c:pt idx="3">
                  <c:v>250</c:v>
                </c:pt>
                <c:pt idx="4">
                  <c:v>50</c:v>
                </c:pt>
                <c:pt idx="5">
                  <c:v>500</c:v>
                </c:pt>
                <c:pt idx="6">
                  <c:v>275</c:v>
                </c:pt>
                <c:pt idx="7">
                  <c:v>125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C-49D7-8A78-2621859B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1046351"/>
        <c:axId val="123016767"/>
      </c:barChart>
      <c:catAx>
        <c:axId val="1410463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3016767"/>
        <c:crosses val="autoZero"/>
        <c:auto val="1"/>
        <c:lblAlgn val="ctr"/>
        <c:lblOffset val="100"/>
        <c:noMultiLvlLbl val="0"/>
      </c:catAx>
      <c:valAx>
        <c:axId val="12301676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4104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pl-PL" sz="1400" b="1">
                <a:solidFill>
                  <a:schemeClr val="tx1"/>
                </a:solidFill>
                <a:latin typeface="Century Gothic" panose="020B0502020202020204" pitchFamily="34" charset="0"/>
              </a:rPr>
              <a:t>Semester Expenses (per</a:t>
            </a:r>
            <a:r>
              <a:rPr lang="pl-PL" sz="1400" b="1" baseline="0">
                <a:solidFill>
                  <a:schemeClr val="tx1"/>
                </a:solidFill>
                <a:latin typeface="Century Gothic" panose="020B0502020202020204" pitchFamily="34" charset="0"/>
              </a:rPr>
              <a:t> month)</a:t>
            </a:r>
            <a:endParaRPr lang="pl-PL" sz="1400" b="1">
              <a:solidFill>
                <a:schemeClr val="tx1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'Income and Expenses'!$H$28:$H$33</c:f>
              <c:strCache>
                <c:ptCount val="6"/>
                <c:pt idx="0">
                  <c:v>Tuition</c:v>
                </c:pt>
                <c:pt idx="1">
                  <c:v>Lab fees</c:v>
                </c:pt>
                <c:pt idx="2">
                  <c:v>Books</c:v>
                </c:pt>
                <c:pt idx="3">
                  <c:v>Deposits</c:v>
                </c:pt>
                <c:pt idx="4">
                  <c:v>Transportation</c:v>
                </c:pt>
                <c:pt idx="5">
                  <c:v>Other fees</c:v>
                </c:pt>
              </c:strCache>
            </c:strRef>
          </c:cat>
          <c:val>
            <c:numRef>
              <c:f>'Income and Expenses'!$J$28:$J$33</c:f>
              <c:numCache>
                <c:formatCode>[$$-409]#,##0_ ;\-[$$-409]#,##0\ </c:formatCode>
                <c:ptCount val="6"/>
                <c:pt idx="0">
                  <c:v>187.5</c:v>
                </c:pt>
                <c:pt idx="1">
                  <c:v>75</c:v>
                </c:pt>
                <c:pt idx="2">
                  <c:v>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6-46AE-9B46-39974877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2508751"/>
        <c:axId val="130950607"/>
      </c:barChart>
      <c:catAx>
        <c:axId val="132508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0950607"/>
        <c:crosses val="autoZero"/>
        <c:auto val="1"/>
        <c:lblAlgn val="ctr"/>
        <c:lblOffset val="100"/>
        <c:noMultiLvlLbl val="0"/>
      </c:catAx>
      <c:valAx>
        <c:axId val="13095060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3250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'Income and Expenses'!$B$24:$C$24</c:f>
          <c:strCache>
            <c:ptCount val="2"/>
            <c:pt idx="0">
              <c:v>Monthly Income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'Income and Expenses'!$C$26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'Income and Expenses'!$B$27:$B$30</c:f>
              <c:strCache>
                <c:ptCount val="4"/>
                <c:pt idx="0">
                  <c:v>Fixed income</c:v>
                </c:pt>
                <c:pt idx="1">
                  <c:v>Financial aid</c:v>
                </c:pt>
                <c:pt idx="2">
                  <c:v>Loans</c:v>
                </c:pt>
                <c:pt idx="3">
                  <c:v>Other income</c:v>
                </c:pt>
              </c:strCache>
            </c:strRef>
          </c:cat>
          <c:val>
            <c:numRef>
              <c:f>'Income and Expenses'!$C$27:$C$30</c:f>
              <c:numCache>
                <c:formatCode>[$$-409]#,##0_ ;\-[$$-409]#,##0\ </c:formatCode>
                <c:ptCount val="4"/>
                <c:pt idx="0">
                  <c:v>1500</c:v>
                </c:pt>
                <c:pt idx="1">
                  <c:v>500</c:v>
                </c:pt>
                <c:pt idx="2">
                  <c:v>500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C-449C-9061-776550EFD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18224607"/>
        <c:axId val="411493695"/>
      </c:barChart>
      <c:catAx>
        <c:axId val="3182246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11493695"/>
        <c:crosses val="autoZero"/>
        <c:auto val="1"/>
        <c:lblAlgn val="ctr"/>
        <c:lblOffset val="100"/>
        <c:noMultiLvlLbl val="0"/>
      </c:catAx>
      <c:valAx>
        <c:axId val="411493695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31822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10</xdr:row>
      <xdr:rowOff>111125</xdr:rowOff>
    </xdr:to>
    <xdr:graphicFrame macro="">
      <xdr:nvGraphicFramePr>
        <xdr:cNvPr id="2" name="Chart 1" descr="monthly budget snapshot">
          <a:extLst>
            <a:ext uri="{FF2B5EF4-FFF2-40B4-BE49-F238E27FC236}">
              <a16:creationId xmlns:a16="http://schemas.microsoft.com/office/drawing/2014/main" id="{72D4FFA5-5121-4C9D-B8B4-8B1EB9846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22</xdr:row>
      <xdr:rowOff>0</xdr:rowOff>
    </xdr:to>
    <xdr:graphicFrame macro="">
      <xdr:nvGraphicFramePr>
        <xdr:cNvPr id="23" name="Chart 22" descr="monthly expenses chart">
          <a:extLst>
            <a:ext uri="{FF2B5EF4-FFF2-40B4-BE49-F238E27FC236}">
              <a16:creationId xmlns:a16="http://schemas.microsoft.com/office/drawing/2014/main" id="{F927B13B-6F18-4497-97DB-99783ECD3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6" name="Chart 25" descr="college semester expenses chart">
          <a:extLst>
            <a:ext uri="{FF2B5EF4-FFF2-40B4-BE49-F238E27FC236}">
              <a16:creationId xmlns:a16="http://schemas.microsoft.com/office/drawing/2014/main" id="{7FF28067-26B3-41D2-9600-42CD2AF55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</xdr:row>
      <xdr:rowOff>1</xdr:rowOff>
    </xdr:from>
    <xdr:to>
      <xdr:col>3</xdr:col>
      <xdr:colOff>0</xdr:colOff>
      <xdr:row>22</xdr:row>
      <xdr:rowOff>1</xdr:rowOff>
    </xdr:to>
    <xdr:graphicFrame macro="">
      <xdr:nvGraphicFramePr>
        <xdr:cNvPr id="27" name="Chart 26" descr="monthly income chart">
          <a:extLst>
            <a:ext uri="{FF2B5EF4-FFF2-40B4-BE49-F238E27FC236}">
              <a16:creationId xmlns:a16="http://schemas.microsoft.com/office/drawing/2014/main" id="{AE741039-B3BD-4029-B5E8-7C7CFE283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EAD52-A57F-42BF-9466-E4281F1B2D83}" name="Monthly_Income" displayName="Monthly_Income" ref="B26:C31" totalsRowCount="1" headerRowDxfId="20" dataDxfId="25" totalsRowDxfId="12" totalsRowBorderDxfId="9">
  <autoFilter ref="B26:C30" xr:uid="{A2821CA4-CCD6-4EFE-96A9-79945349A7BD}"/>
  <tableColumns count="2">
    <tableColumn id="1" xr3:uid="{175452D6-E7DB-42C5-B2ED-F833CA37896A}" name="Item" totalsRowLabel="Total" dataDxfId="19" totalsRowDxfId="8"/>
    <tableColumn id="2" xr3:uid="{A27738D9-D380-42AC-83BA-C5D41368A324}" name="Amount" totalsRowFunction="sum" dataDxfId="18" totalsRow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07ED1B-5CFA-4B89-8A0C-061535D52431}" name="Monthly_Expenses" displayName="Monthly_Expenses" ref="E26:F38" totalsRowCount="1" headerRowDxfId="21" dataDxfId="24" totalsRowDxfId="11" totalsRowBorderDxfId="6">
  <autoFilter ref="E26:F37" xr:uid="{8E35AB54-19EF-4866-819B-E0630E0DB416}"/>
  <tableColumns count="2">
    <tableColumn id="1" xr3:uid="{5CFBF002-1947-4A6C-A412-4362E04FD5D9}" name="Item" totalsRowLabel="Total" dataDxfId="17" totalsRowDxfId="5"/>
    <tableColumn id="2" xr3:uid="{B65B5A0E-F8EF-4413-82D5-205A778A0212}" name="Amount" totalsRowFunction="sum" dataDxfId="16" totalsRowDxfId="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9F323F0-C77B-4203-AEE5-4C8078241A1F}" name="Semester_Expenses" displayName="Semester_Expenses" ref="H27:J34" totalsRowCount="1" headerRowDxfId="22" dataDxfId="23" totalsRowDxfId="10" totalsRowBorderDxfId="3">
  <autoFilter ref="H27:J33" xr:uid="{2965ED57-0BD8-4D5B-9F80-FAB362CDF2D3}"/>
  <tableColumns count="3">
    <tableColumn id="1" xr3:uid="{08F2085D-051E-4723-8D7A-765E9F8EBE3E}" name="Item" totalsRowLabel="Total" dataDxfId="15" totalsRowDxfId="2"/>
    <tableColumn id="2" xr3:uid="{9AB55E30-4F47-47FE-9F35-566734E91EBC}" name="Amount" totalsRowFunction="sum" dataDxfId="14" totalsRowDxfId="1"/>
    <tableColumn id="3" xr3:uid="{5E15BA00-BF4B-461D-9EAB-1F17E2896EC7}" name="Per month" totalsRowFunction="custom" dataDxfId="13" totalsRowDxfId="0" totalsRowCellStyle="Currency">
      <calculatedColumnFormula>Semester_Expenses[[#This Row],[Amount]]/Months_in_semester</calculatedColumnFormula>
      <totalsRowFormula>SUM(J28:J33)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2E6B-6854-4306-B221-99D7BD912A32}">
  <dimension ref="A1:L38"/>
  <sheetViews>
    <sheetView showGridLines="0" tabSelected="1" view="pageBreakPreview" zoomScale="60" zoomScaleNormal="100" workbookViewId="0">
      <selection activeCell="L13" sqref="L13"/>
    </sheetView>
  </sheetViews>
  <sheetFormatPr defaultRowHeight="16.5" x14ac:dyDescent="0.3"/>
  <cols>
    <col min="1" max="1" width="3.625" customWidth="1"/>
    <col min="2" max="2" width="29.75" style="3" customWidth="1"/>
    <col min="3" max="3" width="15.625" style="3" customWidth="1"/>
    <col min="4" max="4" width="3.625" style="3" customWidth="1"/>
    <col min="5" max="5" width="32.125" style="3" customWidth="1"/>
    <col min="6" max="6" width="19.875" style="3" customWidth="1"/>
    <col min="7" max="7" width="3.625" style="3" customWidth="1"/>
    <col min="8" max="8" width="28.125" style="3" customWidth="1"/>
    <col min="9" max="9" width="17.75" style="3" customWidth="1"/>
    <col min="10" max="10" width="24.125" style="3" customWidth="1"/>
    <col min="11" max="16384" width="9" style="3"/>
  </cols>
  <sheetData>
    <row r="1" spans="2:10" ht="109.5" customHeight="1" x14ac:dyDescent="0.3">
      <c r="B1" s="14" t="s">
        <v>33</v>
      </c>
      <c r="C1" s="14"/>
      <c r="D1" s="14"/>
      <c r="E1" s="14"/>
      <c r="F1" s="14"/>
      <c r="G1" s="14"/>
      <c r="H1" s="14"/>
      <c r="I1" s="14"/>
      <c r="J1" s="14"/>
    </row>
    <row r="2" spans="2:10" ht="6" customHeight="1" x14ac:dyDescent="0.3"/>
    <row r="3" spans="2:10" ht="6" customHeight="1" x14ac:dyDescent="0.3"/>
    <row r="10" spans="2:10" x14ac:dyDescent="0.3">
      <c r="H10" s="4"/>
      <c r="I10" s="4"/>
      <c r="J10" s="4"/>
    </row>
    <row r="24" spans="2:12" ht="26.25" customHeight="1" x14ac:dyDescent="0.3">
      <c r="B24" s="19" t="s">
        <v>0</v>
      </c>
      <c r="C24" s="19"/>
      <c r="E24" s="18" t="s">
        <v>1</v>
      </c>
      <c r="F24" s="18"/>
      <c r="H24" s="17" t="s">
        <v>2</v>
      </c>
      <c r="I24" s="17"/>
      <c r="J24" s="17"/>
    </row>
    <row r="25" spans="2:12" ht="24.95" customHeight="1" x14ac:dyDescent="0.3">
      <c r="H25" s="15" t="s">
        <v>28</v>
      </c>
      <c r="I25" s="15"/>
      <c r="J25" s="16">
        <v>4</v>
      </c>
    </row>
    <row r="26" spans="2:12" ht="24.95" customHeight="1" x14ac:dyDescent="0.3">
      <c r="B26" s="22" t="s">
        <v>3</v>
      </c>
      <c r="C26" s="23" t="s">
        <v>4</v>
      </c>
      <c r="D26" s="5"/>
      <c r="E26" s="21" t="s">
        <v>3</v>
      </c>
      <c r="F26" s="21" t="s">
        <v>4</v>
      </c>
      <c r="G26" s="7"/>
    </row>
    <row r="27" spans="2:12" ht="24.95" customHeight="1" x14ac:dyDescent="0.3">
      <c r="B27" s="8" t="s">
        <v>5</v>
      </c>
      <c r="C27" s="9">
        <v>1500</v>
      </c>
      <c r="D27" s="5"/>
      <c r="E27" s="6" t="s">
        <v>9</v>
      </c>
      <c r="F27" s="9">
        <v>350</v>
      </c>
      <c r="H27" s="20" t="s">
        <v>3</v>
      </c>
      <c r="I27" s="20" t="s">
        <v>4</v>
      </c>
      <c r="J27" s="20" t="s">
        <v>27</v>
      </c>
    </row>
    <row r="28" spans="2:12" ht="24.95" customHeight="1" x14ac:dyDescent="0.3">
      <c r="B28" s="8" t="s">
        <v>6</v>
      </c>
      <c r="C28" s="9">
        <v>500</v>
      </c>
      <c r="D28" s="5"/>
      <c r="E28" s="6" t="s">
        <v>10</v>
      </c>
      <c r="F28" s="9">
        <v>50</v>
      </c>
      <c r="G28" s="5"/>
      <c r="H28" s="10" t="s">
        <v>20</v>
      </c>
      <c r="I28" s="9">
        <v>750</v>
      </c>
      <c r="J28" s="9">
        <f>Semester_Expenses[[#This Row],[Amount]]/Months_in_semester</f>
        <v>187.5</v>
      </c>
    </row>
    <row r="29" spans="2:12" ht="24.95" customHeight="1" x14ac:dyDescent="0.3">
      <c r="B29" s="8" t="s">
        <v>7</v>
      </c>
      <c r="C29" s="9">
        <v>500</v>
      </c>
      <c r="D29" s="5"/>
      <c r="E29" s="6" t="s">
        <v>11</v>
      </c>
      <c r="F29" s="9">
        <v>75</v>
      </c>
      <c r="G29" s="5"/>
      <c r="H29" s="10" t="s">
        <v>21</v>
      </c>
      <c r="I29" s="9">
        <v>300</v>
      </c>
      <c r="J29" s="9">
        <f>Semester_Expenses[[#This Row],[Amount]]/Months_in_semester</f>
        <v>75</v>
      </c>
      <c r="L29" s="11"/>
    </row>
    <row r="30" spans="2:12" ht="24.95" customHeight="1" thickBot="1" x14ac:dyDescent="0.35">
      <c r="B30" s="8" t="s">
        <v>8</v>
      </c>
      <c r="C30" s="9">
        <v>250</v>
      </c>
      <c r="D30" s="5"/>
      <c r="E30" s="6" t="s">
        <v>12</v>
      </c>
      <c r="F30" s="9">
        <v>250</v>
      </c>
      <c r="G30" s="5"/>
      <c r="H30" s="10" t="s">
        <v>22</v>
      </c>
      <c r="I30" s="9">
        <v>500</v>
      </c>
      <c r="J30" s="9">
        <f>Semester_Expenses[[#This Row],[Amount]]/Months_in_semester</f>
        <v>125</v>
      </c>
    </row>
    <row r="31" spans="2:12" ht="24.95" customHeight="1" thickTop="1" x14ac:dyDescent="0.3">
      <c r="B31" s="24" t="s">
        <v>26</v>
      </c>
      <c r="C31" s="25">
        <f>SUBTOTAL(109,Monthly_Income[Amount])</f>
        <v>2750</v>
      </c>
      <c r="E31" s="12" t="s">
        <v>13</v>
      </c>
      <c r="F31" s="9">
        <v>50</v>
      </c>
      <c r="G31" s="5"/>
      <c r="H31" s="10" t="s">
        <v>23</v>
      </c>
      <c r="I31" s="9">
        <v>0</v>
      </c>
      <c r="J31" s="9">
        <f>Semester_Expenses[[#This Row],[Amount]]/Months_in_semester</f>
        <v>0</v>
      </c>
    </row>
    <row r="32" spans="2:12" ht="24.95" customHeight="1" x14ac:dyDescent="0.3">
      <c r="E32" s="12" t="s">
        <v>14</v>
      </c>
      <c r="F32" s="9">
        <v>500</v>
      </c>
      <c r="G32" s="5"/>
      <c r="H32" s="13" t="s">
        <v>24</v>
      </c>
      <c r="I32" s="9">
        <v>0</v>
      </c>
      <c r="J32" s="9">
        <f>Semester_Expenses[[#This Row],[Amount]]/Months_in_semester</f>
        <v>0</v>
      </c>
    </row>
    <row r="33" spans="5:10" ht="24.95" customHeight="1" thickBot="1" x14ac:dyDescent="0.35">
      <c r="E33" s="12" t="s">
        <v>15</v>
      </c>
      <c r="F33" s="9">
        <v>275</v>
      </c>
      <c r="H33" s="13" t="s">
        <v>25</v>
      </c>
      <c r="I33" s="9">
        <v>0</v>
      </c>
      <c r="J33" s="9">
        <f>Semester_Expenses[[#This Row],[Amount]]/Months_in_semester</f>
        <v>0</v>
      </c>
    </row>
    <row r="34" spans="5:10" ht="24.95" customHeight="1" thickTop="1" x14ac:dyDescent="0.3">
      <c r="E34" s="12" t="s">
        <v>16</v>
      </c>
      <c r="F34" s="9">
        <v>125</v>
      </c>
      <c r="H34" s="28" t="s">
        <v>26</v>
      </c>
      <c r="I34" s="29">
        <f>SUBTOTAL(109,Semester_Expenses[Amount])</f>
        <v>1550</v>
      </c>
      <c r="J34" s="30">
        <f>SUM(J28:J33)</f>
        <v>387.5</v>
      </c>
    </row>
    <row r="35" spans="5:10" ht="24.95" customHeight="1" x14ac:dyDescent="0.3">
      <c r="E35" s="12" t="s">
        <v>17</v>
      </c>
      <c r="F35" s="9">
        <v>50</v>
      </c>
      <c r="H35" s="13"/>
      <c r="I35" s="13"/>
      <c r="J35" s="13"/>
    </row>
    <row r="36" spans="5:10" ht="24.95" customHeight="1" x14ac:dyDescent="0.3">
      <c r="E36" s="12" t="s">
        <v>18</v>
      </c>
      <c r="F36" s="9">
        <v>0</v>
      </c>
    </row>
    <row r="37" spans="5:10" ht="24.95" customHeight="1" thickBot="1" x14ac:dyDescent="0.35">
      <c r="E37" s="12" t="s">
        <v>19</v>
      </c>
      <c r="F37" s="9">
        <v>0</v>
      </c>
    </row>
    <row r="38" spans="5:10" ht="24.95" customHeight="1" thickTop="1" x14ac:dyDescent="0.3">
      <c r="E38" s="26" t="s">
        <v>26</v>
      </c>
      <c r="F38" s="27">
        <f>SUBTOTAL(109,Monthly_Expenses[Amount])</f>
        <v>1725</v>
      </c>
    </row>
  </sheetData>
  <mergeCells count="6">
    <mergeCell ref="B1:J1"/>
    <mergeCell ref="H25:I25"/>
    <mergeCell ref="B24:C24"/>
    <mergeCell ref="E24:F24"/>
    <mergeCell ref="H24:J24"/>
    <mergeCell ref="H10:J10"/>
  </mergeCells>
  <pageMargins left="0.7" right="0.7" top="0.75" bottom="0.75" header="0.3" footer="0.3"/>
  <pageSetup scale="63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0B1E-0E2C-4F13-99EE-4EB0EDE811F5}">
  <dimension ref="A1:B5"/>
  <sheetViews>
    <sheetView workbookViewId="0">
      <selection activeCell="B3" sqref="B3"/>
    </sheetView>
  </sheetViews>
  <sheetFormatPr defaultRowHeight="14.25" x14ac:dyDescent="0.2"/>
  <cols>
    <col min="1" max="1" width="22.375" customWidth="1"/>
  </cols>
  <sheetData>
    <row r="1" spans="1:2" x14ac:dyDescent="0.2">
      <c r="A1" s="2" t="s">
        <v>30</v>
      </c>
      <c r="B1" s="1">
        <f>Monthly_Income[[#Totals],[Amount]]</f>
        <v>2750</v>
      </c>
    </row>
    <row r="2" spans="1:2" x14ac:dyDescent="0.2">
      <c r="A2" s="2" t="s">
        <v>31</v>
      </c>
      <c r="B2" s="1">
        <f>Monthly_Expenses[[#Totals],[Amount]]+Semester_Expenses[[#Totals],[Per month]]</f>
        <v>2112.5</v>
      </c>
    </row>
    <row r="3" spans="1:2" x14ac:dyDescent="0.2">
      <c r="A3" s="2" t="s">
        <v>29</v>
      </c>
      <c r="B3" s="1">
        <f>B1-B2</f>
        <v>637.5</v>
      </c>
    </row>
    <row r="4" spans="1:2" x14ac:dyDescent="0.2">
      <c r="A4" s="2" t="s">
        <v>1</v>
      </c>
      <c r="B4" s="1">
        <f>Monthly_Expenses[[#Totals],[Amount]]</f>
        <v>1725</v>
      </c>
    </row>
    <row r="5" spans="1:2" x14ac:dyDescent="0.2">
      <c r="A5" s="2" t="s">
        <v>32</v>
      </c>
      <c r="B5" s="1">
        <f>Semester_Expenses[[#Totals],[Per month]]</f>
        <v>387.5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562C5E-439C-401F-BB22-904AD4A7DAD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C20F310-5FC0-4D79-B294-F8B6B556D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3A188-D713-4A41-9B01-EEE03A9A3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TM12172384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 and Expenses</vt:lpstr>
      <vt:lpstr>Calculation</vt:lpstr>
      <vt:lpstr>Months_in_semester</vt:lpstr>
      <vt:lpstr>'Income and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2019-06-20T17:27:34Z</dcterms:created>
  <dcterms:modified xsi:type="dcterms:W3CDTF">2022-10-19T21:25:36Z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