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6ADC68F7-8826-47E3-95FE-3FE9B00326C3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ERSONAL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9" i="1"/>
  <c r="E5" i="1"/>
  <c r="J57" i="1"/>
  <c r="J55" i="1"/>
  <c r="J49" i="1"/>
  <c r="J50" i="1"/>
  <c r="J51" i="1"/>
  <c r="J52" i="1"/>
  <c r="J43" i="1"/>
  <c r="J44" i="1"/>
  <c r="J45" i="1"/>
  <c r="J37" i="1"/>
  <c r="J38" i="1"/>
  <c r="J39" i="1"/>
  <c r="J33" i="1"/>
  <c r="J24" i="1"/>
  <c r="J25" i="1"/>
  <c r="J26" i="1"/>
  <c r="J27" i="1"/>
  <c r="J28" i="1"/>
  <c r="J29" i="1"/>
  <c r="J12" i="1"/>
  <c r="J13" i="1"/>
  <c r="J14" i="1"/>
  <c r="J15" i="1"/>
  <c r="J16" i="1"/>
  <c r="J17" i="1"/>
  <c r="J18" i="1"/>
  <c r="J19" i="1"/>
  <c r="J20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5" i="1"/>
  <c r="E26" i="1"/>
  <c r="E27" i="1"/>
  <c r="E28" i="1"/>
  <c r="E29" i="1"/>
  <c r="E30" i="1"/>
  <c r="E31" i="1"/>
  <c r="E12" i="1"/>
  <c r="E13" i="1"/>
  <c r="E14" i="1"/>
  <c r="E15" i="1"/>
  <c r="E16" i="1"/>
  <c r="E17" i="1"/>
  <c r="E18" i="1"/>
  <c r="E19" i="1"/>
  <c r="E20" i="1"/>
  <c r="E21" i="1"/>
  <c r="J34" i="1" l="1"/>
  <c r="J30" i="1"/>
  <c r="J5" i="1"/>
  <c r="J3" i="1"/>
  <c r="J7" i="1" s="1"/>
  <c r="E46" i="1"/>
  <c r="E22" i="1"/>
  <c r="E64" i="1"/>
  <c r="J40" i="1"/>
  <c r="J59" i="1"/>
  <c r="E40" i="1"/>
  <c r="E54" i="1"/>
  <c r="J46" i="1"/>
  <c r="J53" i="1"/>
  <c r="E34" i="1"/>
  <c r="J21" i="1"/>
</calcChain>
</file>

<file path=xl/sharedStrings.xml><?xml version="1.0" encoding="utf-8"?>
<sst xmlns="http://schemas.openxmlformats.org/spreadsheetml/2006/main" count="150" uniqueCount="86">
  <si>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</si>
  <si>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</si>
  <si>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</si>
  <si>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</si>
  <si>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</si>
  <si>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</si>
  <si>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</si>
  <si>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</si>
  <si>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</si>
  <si>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</si>
  <si>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</si>
  <si>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</si>
  <si>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</si>
  <si>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</si>
  <si>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</si>
  <si>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</si>
  <si>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</si>
  <si>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</si>
  <si>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</si>
  <si>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</si>
  <si>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</si>
  <si>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</si>
  <si>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</si>
  <si>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</si>
  <si>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</si>
  <si>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</si>
  <si>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</si>
  <si>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</si>
  <si>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</si>
  <si>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</si>
  <si>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</si>
  <si>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</si>
  <si>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</si>
  <si>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</si>
  <si>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</si>
  <si>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</si>
  <si>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</si>
  <si>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</si>
  <si>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</si>
  <si>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Home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</si>
  <si>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</si>
  <si>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</si>
  <si>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</si>
  <si>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</si>
  <si>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</si>
  <si>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</si>
  <si>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</si>
  <si>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</si>
  <si>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</si>
  <si>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</si>
  <si>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</si>
  <si>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</si>
  <si>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</si>
  <si>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</si>
  <si>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</si>
  <si>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</si>
  <si>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</si>
  <si>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</si>
  <si>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</si>
  <si>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</si>
  <si>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</si>
  <si>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</si>
  <si>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</si>
  <si>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</si>
  <si>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</si>
  <si>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</si>
  <si>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</si>
  <si>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</si>
  <si>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</si>
  <si>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</si>
  <si>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</si>
  <si>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</si>
  <si>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</si>
  <si>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</si>
  <si>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</si>
  <si>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</si>
  <si>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</si>
  <si>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</si>
  <si>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</si>
  <si>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</si>
  <si>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</si>
  <si>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</si>
  <si>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</si>
  <si>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</si>
  <si>
    <t xml:space="preserve">Organization dues </t>
  </si>
  <si>
    <t>Payments on 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</si>
</sst>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4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0"/>
      <color theme="5" tint="-0.499984740745262"/>
      <name val="Century Gothic"/>
      <family val="2"/>
      <scheme val="major"/>
    </font>
    <font>
      <sz val="10"/>
      <color theme="1" tint="4.9989318521683403E-2"/>
      <name val="Century Gothic"/>
      <family val="2"/>
      <scheme val="major"/>
    </font>
    <font>
      <b/>
      <sz val="10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b/>
      <sz val="36"/>
      <color theme="5" tint="-0.499984740745262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uble">
        <color rgb="FFC00000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8" fontId="7" fillId="3" borderId="4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8" fontId="8" fillId="3" borderId="4" xfId="0" applyNumberFormat="1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0" fillId="4" borderId="6" xfId="0" applyFont="1" applyFill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164" fontId="8" fillId="0" borderId="4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vertical="center"/>
    </xf>
    <xf numFmtId="0" fontId="11" fillId="4" borderId="4" xfId="3" applyFont="1" applyFill="1" applyBorder="1" applyAlignment="1">
      <alignment horizontal="left" vertical="center" indent="1"/>
    </xf>
    <xf numFmtId="8" fontId="12" fillId="4" borderId="4" xfId="0" applyNumberFormat="1" applyFont="1" applyFill="1" applyBorder="1" applyAlignment="1">
      <alignment horizontal="left" vertical="center" indent="1"/>
    </xf>
    <xf numFmtId="8" fontId="12" fillId="3" borderId="4" xfId="0" applyNumberFormat="1" applyFont="1" applyFill="1" applyBorder="1" applyAlignment="1">
      <alignment horizontal="left" vertical="center" indent="1"/>
    </xf>
    <xf numFmtId="0" fontId="11" fillId="3" borderId="4" xfId="3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8" fontId="8" fillId="4" borderId="4" xfId="0" applyNumberFormat="1" applyFont="1" applyFill="1" applyBorder="1" applyAlignment="1">
      <alignment vertical="center"/>
    </xf>
    <xf numFmtId="0" fontId="7" fillId="3" borderId="4" xfId="2" applyFont="1" applyFill="1" applyBorder="1" applyAlignment="1">
      <alignment horizontal="left" vertical="center" indent="1"/>
    </xf>
    <xf numFmtId="0" fontId="8" fillId="4" borderId="4" xfId="2" applyFont="1" applyFill="1" applyBorder="1" applyAlignment="1">
      <alignment horizontal="left" vertical="center" wrapText="1" indent="1"/>
    </xf>
    <xf numFmtId="0" fontId="7" fillId="3" borderId="4" xfId="2" applyFont="1" applyFill="1" applyBorder="1" applyAlignment="1">
      <alignment horizontal="left" vertical="center" wrapText="1" indent="1"/>
    </xf>
    <xf numFmtId="0" fontId="13" fillId="2" borderId="13" xfId="1" applyFont="1" applyFill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 style="thin">
          <color theme="5" tint="-0.499984740745262"/>
        </vertical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alignment horizontal="general" vertical="center" textRotation="0" wrapText="0" indent="0" justifyLastLine="0" shrinkToFit="0" readingOrder="0"/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border>
        <top style="thin">
          <color theme="5" tint="-0.499984740745262"/>
        </top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  <border diagonalUp="0" diagonalDown="0">
        <left style="thin">
          <color theme="5" tint="-0.499984740745262"/>
        </left>
        <right style="thin">
          <color theme="5" tint="-0.499984740745262"/>
        </right>
        <top/>
        <bottom/>
        <vertical style="thin">
          <color theme="5" tint="-0.499984740745262"/>
        </vertical>
        <horizontal style="thin">
          <color theme="5" tint="-0.499984740745262"/>
        </horizontal>
      </border>
    </dxf>
    <dxf>
      <border diagonalUp="0" diagonalDown="0"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alignment vertical="center" textRotation="0" indent="0" justifyLastLine="0" shrinkToFit="0" readingOrder="0"/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5" tint="-0.499984740745262"/>
        <name val="Century Gothic"/>
        <family val="2"/>
        <scheme val="maj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5" tint="-0.499984740745262"/>
        </left>
        <right style="thin">
          <color theme="5" tint="-0.499984740745262"/>
        </right>
        <top/>
        <bottom/>
      </border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76"/>
      <tableStyleElement type="headerRow" dxfId="175"/>
      <tableStyleElement type="totalRow" dxfId="174"/>
      <tableStyleElement type="firstColumn" dxfId="173"/>
      <tableStyleElement type="lastColumn" dxfId="172"/>
      <tableStyleElement type="firstRowStripe" dxfId="171"/>
      <tableStyleElement type="firstColumnStripe" dxfId="1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1:E22" totalsRowCount="1" headerRowDxfId="167" dataDxfId="165" totalsRowDxfId="163" headerRowBorderDxfId="166" tableBorderDxfId="164" totalsRowBorderDxfId="162">
  <autoFilter ref="B11:E2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61" totalsRowDxfId="160"/>
    <tableColumn id="2" xr3:uid="{00000000-0010-0000-0000-000002000000}" name="Projected Cost" dataDxfId="159" totalsRowDxfId="158"/>
    <tableColumn id="3" xr3:uid="{00000000-0010-0000-0000-000003000000}" name="Actual Cost" dataDxfId="157" totalsRowDxfId="156"/>
    <tableColumn id="4" xr3:uid="{00000000-0010-0000-0000-000004000000}" name="Difference" totalsRowFunction="sum" dataDxfId="155" totalsRowDxfId="154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 headerRowDxfId="41" dataDxfId="39" totalsRowDxfId="37" headerRowBorderDxfId="40" tableBorderDxfId="38" totalsRowBorderDxfId="36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35" totalsRowDxfId="34"/>
    <tableColumn id="2" xr3:uid="{00000000-0010-0000-0900-000002000000}" name="Projected Cost" dataDxfId="33" totalsRowDxfId="32"/>
    <tableColumn id="3" xr3:uid="{00000000-0010-0000-0900-000003000000}" name="Actual Cost" dataDxfId="31" totalsRowDxfId="30"/>
    <tableColumn id="4" xr3:uid="{00000000-0010-0000-0900-000004000000}" name="Difference" totalsRowFunction="sum" dataDxfId="29" totalsRowDxfId="28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48:J53" totalsRowCount="1" headerRowDxfId="27" dataDxfId="25" totalsRowDxfId="23" headerRowBorderDxfId="26" tableBorderDxfId="24" totalsRowBorderDxfId="22" headerRowCellStyle="Normal">
  <autoFilter ref="G48:J52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1" totalsRowDxfId="20"/>
    <tableColumn id="2" xr3:uid="{00000000-0010-0000-0A00-000002000000}" name="Projected Cost" dataDxfId="19" totalsRowDxfId="18"/>
    <tableColumn id="3" xr3:uid="{00000000-0010-0000-0A00-000003000000}" name="Actual Cost" dataDxfId="17" totalsRowDxfId="16"/>
    <tableColumn id="4" xr3:uid="{00000000-0010-0000-0A00-000004000000}" name="Difference" totalsRowFunction="sum" dataDxfId="15" totalsRowDxfId="14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 headerRowDxfId="13" dataDxfId="11" totalsRowDxfId="9" headerRowBorderDxfId="12" tableBorderDxfId="10" totalsRowBorderDxfId="8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1:J21" totalsRowCount="1" headerRowDxfId="153" dataDxfId="151" totalsRowDxfId="149" headerRowBorderDxfId="152" tableBorderDxfId="150" totalsRowBorderDxfId="148" headerRowCellStyle="Normal">
  <autoFilter ref="G11:J20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47" totalsRowDxfId="146"/>
    <tableColumn id="2" xr3:uid="{00000000-0010-0000-0100-000002000000}" name="Projected Cost" dataDxfId="145" totalsRowDxfId="144"/>
    <tableColumn id="3" xr3:uid="{00000000-0010-0000-0100-000003000000}" name="Actual Cost" dataDxfId="143" totalsRowDxfId="142"/>
    <tableColumn id="4" xr3:uid="{00000000-0010-0000-0100-000004000000}" name="Difference" totalsRowFunction="sum" dataDxfId="141" totalsRowDxfId="140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3:J30" totalsRowCount="1" headerRowDxfId="139" dataDxfId="137" totalsRowDxfId="135" headerRowBorderDxfId="138" tableBorderDxfId="136" totalsRowBorderDxfId="134">
  <autoFilter ref="G23:J29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33" totalsRowDxfId="132"/>
    <tableColumn id="2" xr3:uid="{00000000-0010-0000-0200-000002000000}" name="Projected Cost" dataDxfId="131" totalsRowDxfId="130"/>
    <tableColumn id="3" xr3:uid="{00000000-0010-0000-0200-000003000000}" name="Actual Cost" dataDxfId="129" totalsRowDxfId="128"/>
    <tableColumn id="4" xr3:uid="{00000000-0010-0000-0200-000004000000}" name="Difference" totalsRowFunction="sum" dataDxfId="127" totalsRowDxfId="126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4:E33" totalsRowShown="0" headerRowDxfId="125" dataDxfId="123" totalsRowDxfId="121" headerRowBorderDxfId="124" tableBorderDxfId="122" totalsRowBorderDxfId="120" headerRowCellStyle="Normal">
  <autoFilter ref="B24:E3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dataDxfId="119" totalsRowDxfId="118"/>
    <tableColumn id="2" xr3:uid="{00000000-0010-0000-0300-000002000000}" name="Projected Cost" dataDxfId="117" totalsRowDxfId="116"/>
    <tableColumn id="3" xr3:uid="{00000000-0010-0000-0300-000003000000}" name="Actual Cost" dataDxfId="115" totalsRowDxfId="114"/>
    <tableColumn id="4" xr3:uid="{00000000-0010-0000-0300-000004000000}" name="Difference" dataDxfId="113" totalsRowDxfId="112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DxfId="111" dataDxfId="109" totalsRowDxfId="107" headerRowBorderDxfId="110" tableBorderDxfId="108" totalsRowBorderDxfId="106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105" totalsRowDxfId="104"/>
    <tableColumn id="2" xr3:uid="{00000000-0010-0000-0400-000002000000}" name="Projected Cost" dataDxfId="103" totalsRowDxfId="102"/>
    <tableColumn id="3" xr3:uid="{00000000-0010-0000-0400-000003000000}" name="Actual Cost" dataDxfId="101" totalsRowDxfId="100"/>
    <tableColumn id="4" xr3:uid="{00000000-0010-0000-0400-000004000000}" name="Difference" totalsRowFunction="sum" dataDxfId="99" totalsRowDxfId="98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2:J34" totalsRowCount="1" headerRowDxfId="97" dataDxfId="95" totalsRowDxfId="93" headerRowBorderDxfId="96" tableBorderDxfId="94" totalsRowBorderDxfId="92" headerRowCellStyle="Normal">
  <autoFilter ref="G32:J3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91" totalsRowDxfId="90"/>
    <tableColumn id="2" xr3:uid="{00000000-0010-0000-0500-000002000000}" name="Projected Cost" dataDxfId="89" totalsRowDxfId="88"/>
    <tableColumn id="3" xr3:uid="{00000000-0010-0000-0500-000003000000}" name="Actual Cost" dataDxfId="87" totalsRowDxfId="86"/>
    <tableColumn id="4" xr3:uid="{00000000-0010-0000-0500-000004000000}" name="Difference" totalsRowFunction="sum" dataDxfId="85" totalsRowDxfId="84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36:J40" totalsRowCount="1" headerRowDxfId="83" dataDxfId="81" totalsRowDxfId="79" headerRowBorderDxfId="82" tableBorderDxfId="80" totalsRowBorderDxfId="78" headerRowCellStyle="Normal">
  <autoFilter ref="G36:J39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77" totalsRowDxfId="76"/>
    <tableColumn id="2" xr3:uid="{00000000-0010-0000-0600-000002000000}" name="Projected Cost" dataDxfId="75" totalsRowDxfId="74"/>
    <tableColumn id="3" xr3:uid="{00000000-0010-0000-0600-000003000000}" name="Actual Cost" dataDxfId="73" totalsRowDxfId="72"/>
    <tableColumn id="4" xr3:uid="{00000000-0010-0000-0600-000004000000}" name="Difference" totalsRowFunction="sum" dataDxfId="71" totalsRowDxfId="70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DxfId="69" dataDxfId="67" totalsRowDxfId="65" headerRowBorderDxfId="68" tableBorderDxfId="66" totalsRowBorderDxfId="64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63" totalsRowDxfId="62"/>
    <tableColumn id="2" xr3:uid="{00000000-0010-0000-0700-000002000000}" name="Projected Cost" dataDxfId="61" totalsRowDxfId="60"/>
    <tableColumn id="3" xr3:uid="{00000000-0010-0000-0700-000003000000}" name="Actual Cost" dataDxfId="59" totalsRowDxfId="58"/>
    <tableColumn id="4" xr3:uid="{00000000-0010-0000-0700-000004000000}" name="Difference" totalsRowFunction="sum" dataDxfId="57" totalsRowDxfId="56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2:J46" totalsRowCount="1" headerRowDxfId="55" dataDxfId="53" totalsRowDxfId="51" headerRowBorderDxfId="54" tableBorderDxfId="52" totalsRowBorderDxfId="50" headerRowCellStyle="Normal">
  <autoFilter ref="G42:J4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9" totalsRowDxfId="48"/>
    <tableColumn id="2" xr3:uid="{00000000-0010-0000-0800-000002000000}" name="Projected Cost" dataDxfId="47" totalsRowDxfId="46"/>
    <tableColumn id="3" xr3:uid="{00000000-0010-0000-0800-000003000000}" name="Actual Cost" dataDxfId="45" totalsRowDxfId="44"/>
    <tableColumn id="4" xr3:uid="{00000000-0010-0000-0800-000004000000}" name="Difference" totalsRowFunction="sum" dataDxfId="43" totalsRowDxfId="42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zoomScaleNormal="100" zoomScaleSheetLayoutView="84" workbookViewId="0">
      <selection activeCell="B1" sqref="B1:J1"/>
    </sheetView>
  </sheetViews>
  <sheetFormatPr defaultRowHeight="24.95" customHeight="1" x14ac:dyDescent="0.2"/>
  <cols>
    <col min="1" max="1" width="2.7109375" style="4" customWidth="1"/>
    <col min="2" max="2" width="19.5703125" style="1" customWidth="1"/>
    <col min="3" max="3" width="16" style="1" customWidth="1"/>
    <col min="4" max="4" width="13" style="1" customWidth="1"/>
    <col min="5" max="5" width="12.5703125" style="1" customWidth="1"/>
    <col min="6" max="6" width="2.7109375" style="1" customWidth="1"/>
    <col min="7" max="7" width="27.140625" style="1" customWidth="1"/>
    <col min="8" max="8" width="16" style="1" customWidth="1"/>
    <col min="9" max="9" width="13" style="1" customWidth="1"/>
    <col min="10" max="10" width="12.5703125" style="1" customWidth="1"/>
    <col min="11" max="11" width="2.7109375" style="1" customWidth="1"/>
    <col min="12" max="16384" width="9.140625" style="1"/>
  </cols>
  <sheetData>
    <row r="1" spans="1:10" s="3" customFormat="1" ht="54.95" customHeight="1" thickBot="1" x14ac:dyDescent="0.25">
      <c r="A1" s="2" t="s">
        <v>73</v>
      </c>
      <c r="B1" s="48" t="s">
        <v>69</v>
      </c>
      <c r="C1" s="48"/>
      <c r="D1" s="48"/>
      <c r="E1" s="48"/>
      <c r="F1" s="48"/>
      <c r="G1" s="48"/>
      <c r="H1" s="48"/>
      <c r="I1" s="48"/>
      <c r="J1" s="48"/>
    </row>
    <row r="2" spans="1:10" ht="24.95" customHeight="1" thickTop="1" x14ac:dyDescent="0.2">
      <c r="B2" s="6"/>
      <c r="C2" s="6"/>
      <c r="D2" s="6"/>
      <c r="E2" s="6"/>
      <c r="F2" s="6"/>
      <c r="G2" s="6"/>
      <c r="H2" s="6"/>
      <c r="I2" s="6"/>
      <c r="J2" s="6"/>
    </row>
    <row r="3" spans="1:10" ht="24.95" customHeight="1" x14ac:dyDescent="0.2">
      <c r="A3" s="4" t="s">
        <v>74</v>
      </c>
      <c r="B3" s="46" t="s">
        <v>0</v>
      </c>
      <c r="C3" s="45" t="s">
        <v>1</v>
      </c>
      <c r="D3" s="45"/>
      <c r="E3" s="5">
        <v>4300</v>
      </c>
      <c r="F3" s="6"/>
      <c r="G3" s="47" t="s">
        <v>70</v>
      </c>
      <c r="H3" s="45"/>
      <c r="I3" s="45"/>
      <c r="J3" s="44">
        <f>E5-J55</f>
        <v>3405</v>
      </c>
    </row>
    <row r="4" spans="1:10" ht="24.95" customHeight="1" x14ac:dyDescent="0.2">
      <c r="B4" s="46"/>
      <c r="C4" s="45" t="s">
        <v>2</v>
      </c>
      <c r="D4" s="45"/>
      <c r="E4" s="5">
        <v>300</v>
      </c>
      <c r="F4" s="6"/>
      <c r="G4" s="45"/>
      <c r="H4" s="45"/>
      <c r="I4" s="45"/>
      <c r="J4" s="44"/>
    </row>
    <row r="5" spans="1:10" ht="24.95" customHeight="1" x14ac:dyDescent="0.2">
      <c r="A5" s="4" t="s">
        <v>75</v>
      </c>
      <c r="B5" s="46"/>
      <c r="C5" s="45" t="s">
        <v>3</v>
      </c>
      <c r="D5" s="45"/>
      <c r="E5" s="7">
        <f>SUM(E3:E4)</f>
        <v>4600</v>
      </c>
      <c r="F5" s="6"/>
      <c r="G5" s="47" t="s">
        <v>71</v>
      </c>
      <c r="H5" s="45"/>
      <c r="I5" s="45"/>
      <c r="J5" s="44">
        <f>E9-J57</f>
        <v>3064</v>
      </c>
    </row>
    <row r="6" spans="1:10" ht="24.95" customHeight="1" x14ac:dyDescent="0.2">
      <c r="B6" s="38"/>
      <c r="C6" s="37"/>
      <c r="D6" s="37"/>
      <c r="E6" s="6"/>
      <c r="F6" s="6"/>
      <c r="G6" s="45"/>
      <c r="H6" s="45"/>
      <c r="I6" s="45"/>
      <c r="J6" s="44"/>
    </row>
    <row r="7" spans="1:10" ht="24.95" customHeight="1" x14ac:dyDescent="0.2">
      <c r="A7" s="4" t="s">
        <v>76</v>
      </c>
      <c r="B7" s="46" t="s">
        <v>4</v>
      </c>
      <c r="C7" s="45" t="s">
        <v>1</v>
      </c>
      <c r="D7" s="45"/>
      <c r="E7" s="5">
        <v>4000</v>
      </c>
      <c r="F7" s="6"/>
      <c r="G7" s="47" t="s">
        <v>72</v>
      </c>
      <c r="H7" s="45"/>
      <c r="I7" s="45"/>
      <c r="J7" s="44">
        <f>J5-J3</f>
        <v>-341</v>
      </c>
    </row>
    <row r="8" spans="1:10" ht="24.95" customHeight="1" x14ac:dyDescent="0.2">
      <c r="B8" s="46"/>
      <c r="C8" s="45" t="s">
        <v>2</v>
      </c>
      <c r="D8" s="45"/>
      <c r="E8" s="5">
        <v>300</v>
      </c>
      <c r="F8" s="6"/>
      <c r="G8" s="45"/>
      <c r="H8" s="45"/>
      <c r="I8" s="45"/>
      <c r="J8" s="44"/>
    </row>
    <row r="9" spans="1:10" ht="24.95" customHeight="1" x14ac:dyDescent="0.2">
      <c r="B9" s="46"/>
      <c r="C9" s="45" t="s">
        <v>3</v>
      </c>
      <c r="D9" s="45"/>
      <c r="E9" s="7">
        <f>SUM(E7:E8)</f>
        <v>4300</v>
      </c>
      <c r="F9" s="6"/>
      <c r="G9" s="6"/>
      <c r="H9" s="6"/>
      <c r="I9" s="6"/>
      <c r="J9" s="6"/>
    </row>
    <row r="11" spans="1:10" ht="24.95" customHeight="1" x14ac:dyDescent="0.2">
      <c r="A11" s="4" t="s">
        <v>77</v>
      </c>
      <c r="B11" s="26" t="s">
        <v>5</v>
      </c>
      <c r="C11" s="8" t="s">
        <v>6</v>
      </c>
      <c r="D11" s="8" t="s">
        <v>7</v>
      </c>
      <c r="E11" s="9" t="s">
        <v>8</v>
      </c>
      <c r="G11" s="26" t="s">
        <v>9</v>
      </c>
      <c r="H11" s="8" t="s">
        <v>6</v>
      </c>
      <c r="I11" s="8" t="s">
        <v>7</v>
      </c>
      <c r="J11" s="9" t="s">
        <v>8</v>
      </c>
    </row>
    <row r="12" spans="1:10" ht="24.95" customHeight="1" x14ac:dyDescent="0.2">
      <c r="B12" s="27" t="s">
        <v>10</v>
      </c>
      <c r="C12" s="10">
        <v>1000</v>
      </c>
      <c r="D12" s="10">
        <v>1000</v>
      </c>
      <c r="E12" s="11">
        <f>Housing[[#This Row],[Projected Cost]]-Housing[[#This Row],[Actual Cost]]</f>
        <v>0</v>
      </c>
      <c r="G12" s="27" t="s">
        <v>11</v>
      </c>
      <c r="H12" s="10"/>
      <c r="I12" s="10"/>
      <c r="J12" s="11">
        <f>Entertainment[[#This Row],[Projected Cost]]-Entertainment[[#This Row],[Actual Cost]]</f>
        <v>0</v>
      </c>
    </row>
    <row r="13" spans="1:10" ht="24.95" customHeight="1" x14ac:dyDescent="0.2">
      <c r="B13" s="27" t="s">
        <v>12</v>
      </c>
      <c r="C13" s="10">
        <v>54</v>
      </c>
      <c r="D13" s="10">
        <v>100</v>
      </c>
      <c r="E13" s="11">
        <f>Housing[[#This Row],[Projected Cost]]-Housing[[#This Row],[Actual Cost]]</f>
        <v>-46</v>
      </c>
      <c r="G13" s="27" t="s">
        <v>13</v>
      </c>
      <c r="H13" s="10"/>
      <c r="I13" s="10"/>
      <c r="J13" s="11">
        <f>Entertainment[[#This Row],[Projected Cost]]-Entertainment[[#This Row],[Actual Cost]]</f>
        <v>0</v>
      </c>
    </row>
    <row r="14" spans="1:10" ht="24.95" customHeight="1" x14ac:dyDescent="0.2">
      <c r="B14" s="27" t="s">
        <v>14</v>
      </c>
      <c r="C14" s="10">
        <v>44</v>
      </c>
      <c r="D14" s="10">
        <v>56</v>
      </c>
      <c r="E14" s="11">
        <f>Housing[[#This Row],[Projected Cost]]-Housing[[#This Row],[Actual Cost]]</f>
        <v>-12</v>
      </c>
      <c r="G14" s="27" t="s">
        <v>15</v>
      </c>
      <c r="H14" s="10"/>
      <c r="I14" s="10"/>
      <c r="J14" s="11">
        <f>Entertainment[[#This Row],[Projected Cost]]-Entertainment[[#This Row],[Actual Cost]]</f>
        <v>0</v>
      </c>
    </row>
    <row r="15" spans="1:10" ht="24.95" customHeight="1" x14ac:dyDescent="0.2">
      <c r="B15" s="27" t="s">
        <v>16</v>
      </c>
      <c r="C15" s="10">
        <v>22</v>
      </c>
      <c r="D15" s="10">
        <v>28</v>
      </c>
      <c r="E15" s="11">
        <f>Housing[[#This Row],[Projected Cost]]-Housing[[#This Row],[Actual Cost]]</f>
        <v>-6</v>
      </c>
      <c r="G15" s="27" t="s">
        <v>17</v>
      </c>
      <c r="H15" s="10"/>
      <c r="I15" s="10"/>
      <c r="J15" s="11">
        <f>Entertainment[[#This Row],[Projected Cost]]-Entertainment[[#This Row],[Actual Cost]]</f>
        <v>0</v>
      </c>
    </row>
    <row r="16" spans="1:10" ht="24.95" customHeight="1" x14ac:dyDescent="0.2">
      <c r="B16" s="27" t="s">
        <v>18</v>
      </c>
      <c r="C16" s="10">
        <v>8</v>
      </c>
      <c r="D16" s="10">
        <v>8</v>
      </c>
      <c r="E16" s="11">
        <f>Housing[[#This Row],[Projected Cost]]-Housing[[#This Row],[Actual Cost]]</f>
        <v>0</v>
      </c>
      <c r="G16" s="27" t="s">
        <v>19</v>
      </c>
      <c r="H16" s="10"/>
      <c r="I16" s="10"/>
      <c r="J16" s="11">
        <f>Entertainment[[#This Row],[Projected Cost]]-Entertainment[[#This Row],[Actual Cost]]</f>
        <v>0</v>
      </c>
    </row>
    <row r="17" spans="1:10" ht="24.95" customHeight="1" x14ac:dyDescent="0.2">
      <c r="B17" s="27" t="s">
        <v>20</v>
      </c>
      <c r="C17" s="10">
        <v>34</v>
      </c>
      <c r="D17" s="10">
        <v>34</v>
      </c>
      <c r="E17" s="11">
        <f>Housing[[#This Row],[Projected Cost]]-Housing[[#This Row],[Actual Cost]]</f>
        <v>0</v>
      </c>
      <c r="G17" s="27" t="s">
        <v>21</v>
      </c>
      <c r="H17" s="10"/>
      <c r="I17" s="10"/>
      <c r="J17" s="11">
        <f>Entertainment[[#This Row],[Projected Cost]]-Entertainment[[#This Row],[Actual Cost]]</f>
        <v>0</v>
      </c>
    </row>
    <row r="18" spans="1:10" ht="24.95" customHeight="1" x14ac:dyDescent="0.2">
      <c r="B18" s="27" t="s">
        <v>22</v>
      </c>
      <c r="C18" s="10">
        <v>10</v>
      </c>
      <c r="D18" s="10">
        <v>10</v>
      </c>
      <c r="E18" s="11">
        <f>Housing[[#This Row],[Projected Cost]]-Housing[[#This Row],[Actual Cost]]</f>
        <v>0</v>
      </c>
      <c r="G18" s="27" t="s">
        <v>23</v>
      </c>
      <c r="H18" s="10"/>
      <c r="I18" s="10"/>
      <c r="J18" s="11">
        <f>Entertainment[[#This Row],[Projected Cost]]-Entertainment[[#This Row],[Actual Cost]]</f>
        <v>0</v>
      </c>
    </row>
    <row r="19" spans="1:10" ht="24.95" customHeight="1" x14ac:dyDescent="0.2">
      <c r="B19" s="27" t="s">
        <v>35</v>
      </c>
      <c r="C19" s="10">
        <v>23</v>
      </c>
      <c r="D19" s="10">
        <v>0</v>
      </c>
      <c r="E19" s="11">
        <f>Housing[[#This Row],[Projected Cost]]-Housing[[#This Row],[Actual Cost]]</f>
        <v>23</v>
      </c>
      <c r="G19" s="27" t="s">
        <v>23</v>
      </c>
      <c r="H19" s="10"/>
      <c r="I19" s="10"/>
      <c r="J19" s="11">
        <f>Entertainment[[#This Row],[Projected Cost]]-Entertainment[[#This Row],[Actual Cost]]</f>
        <v>0</v>
      </c>
    </row>
    <row r="20" spans="1:10" ht="24.95" customHeight="1" x14ac:dyDescent="0.2">
      <c r="B20" s="27" t="s">
        <v>24</v>
      </c>
      <c r="C20" s="10">
        <v>0</v>
      </c>
      <c r="D20" s="10">
        <v>0</v>
      </c>
      <c r="E20" s="11">
        <f>Housing[[#This Row],[Projected Cost]]-Housing[[#This Row],[Actual Cost]]</f>
        <v>0</v>
      </c>
      <c r="G20" s="27" t="s">
        <v>23</v>
      </c>
      <c r="H20" s="10"/>
      <c r="I20" s="10"/>
      <c r="J20" s="11">
        <f>Entertainment[[#This Row],[Projected Cost]]-Entertainment[[#This Row],[Actual Cost]]</f>
        <v>0</v>
      </c>
    </row>
    <row r="21" spans="1:10" ht="24.95" customHeight="1" x14ac:dyDescent="0.2">
      <c r="B21" s="27" t="s">
        <v>23</v>
      </c>
      <c r="C21" s="10">
        <v>0</v>
      </c>
      <c r="D21" s="10">
        <v>0</v>
      </c>
      <c r="E21" s="11">
        <f>Housing[[#This Row],[Projected Cost]]-Housing[[#This Row],[Actual Cost]]</f>
        <v>0</v>
      </c>
      <c r="G21" s="28" t="s">
        <v>68</v>
      </c>
      <c r="H21" s="12"/>
      <c r="I21" s="12"/>
      <c r="J21" s="13">
        <f>SUBTOTAL(109,Entertainment[Difference])</f>
        <v>0</v>
      </c>
    </row>
    <row r="22" spans="1:10" ht="24.95" customHeight="1" x14ac:dyDescent="0.2">
      <c r="B22" s="28" t="s">
        <v>68</v>
      </c>
      <c r="C22" s="12"/>
      <c r="D22" s="12"/>
      <c r="E22" s="13">
        <f>SUBTOTAL(109,Housing[Difference])</f>
        <v>-41</v>
      </c>
      <c r="G22" s="43"/>
      <c r="H22" s="43"/>
      <c r="I22" s="43"/>
      <c r="J22" s="43"/>
    </row>
    <row r="23" spans="1:10" ht="24.95" customHeight="1" x14ac:dyDescent="0.2">
      <c r="B23" s="43"/>
      <c r="C23" s="43"/>
      <c r="D23" s="43"/>
      <c r="E23" s="43"/>
      <c r="G23" s="29" t="s">
        <v>25</v>
      </c>
      <c r="H23" s="14" t="s">
        <v>6</v>
      </c>
      <c r="I23" s="14" t="s">
        <v>7</v>
      </c>
      <c r="J23" s="15" t="s">
        <v>8</v>
      </c>
    </row>
    <row r="24" spans="1:10" ht="24.95" customHeight="1" x14ac:dyDescent="0.2">
      <c r="A24" s="4" t="s">
        <v>78</v>
      </c>
      <c r="B24" s="29" t="s">
        <v>26</v>
      </c>
      <c r="C24" s="14" t="s">
        <v>6</v>
      </c>
      <c r="D24" s="14" t="s">
        <v>7</v>
      </c>
      <c r="E24" s="15" t="s">
        <v>8</v>
      </c>
      <c r="G24" s="30" t="s">
        <v>27</v>
      </c>
      <c r="H24" s="16"/>
      <c r="I24" s="16"/>
      <c r="J24" s="17">
        <f>Loans[[#This Row],[Projected Cost]]-Loans[[#This Row],[Actual Cost]]</f>
        <v>0</v>
      </c>
    </row>
    <row r="25" spans="1:10" ht="24.95" customHeight="1" x14ac:dyDescent="0.2">
      <c r="B25" s="27" t="s">
        <v>28</v>
      </c>
      <c r="C25" s="10"/>
      <c r="D25" s="10"/>
      <c r="E25" s="11">
        <f>Transportation[[#This Row],[Projected Cost]]-Transportation[[#This Row],[Actual Cost]]</f>
        <v>0</v>
      </c>
      <c r="G25" s="30" t="s">
        <v>29</v>
      </c>
      <c r="H25" s="16"/>
      <c r="I25" s="16"/>
      <c r="J25" s="17">
        <f>Loans[[#This Row],[Projected Cost]]-Loans[[#This Row],[Actual Cost]]</f>
        <v>0</v>
      </c>
    </row>
    <row r="26" spans="1:10" ht="24.95" customHeight="1" x14ac:dyDescent="0.2">
      <c r="B26" s="27" t="s">
        <v>30</v>
      </c>
      <c r="C26" s="10"/>
      <c r="D26" s="10"/>
      <c r="E26" s="11">
        <f>Transportation[[#This Row],[Projected Cost]]-Transportation[[#This Row],[Actual Cost]]</f>
        <v>0</v>
      </c>
      <c r="G26" s="30" t="s">
        <v>31</v>
      </c>
      <c r="H26" s="16"/>
      <c r="I26" s="16"/>
      <c r="J26" s="17">
        <f>Loans[[#This Row],[Projected Cost]]-Loans[[#This Row],[Actual Cost]]</f>
        <v>0</v>
      </c>
    </row>
    <row r="27" spans="1:10" ht="24.95" customHeight="1" x14ac:dyDescent="0.2">
      <c r="B27" s="27" t="s">
        <v>32</v>
      </c>
      <c r="C27" s="10"/>
      <c r="D27" s="10"/>
      <c r="E27" s="11">
        <f>Transportation[[#This Row],[Projected Cost]]-Transportation[[#This Row],[Actual Cost]]</f>
        <v>0</v>
      </c>
      <c r="G27" s="30" t="s">
        <v>31</v>
      </c>
      <c r="H27" s="16"/>
      <c r="I27" s="16"/>
      <c r="J27" s="17">
        <f>Loans[[#This Row],[Projected Cost]]-Loans[[#This Row],[Actual Cost]]</f>
        <v>0</v>
      </c>
    </row>
    <row r="28" spans="1:10" ht="24.95" customHeight="1" x14ac:dyDescent="0.2">
      <c r="B28" s="27" t="s">
        <v>33</v>
      </c>
      <c r="C28" s="10"/>
      <c r="D28" s="10"/>
      <c r="E28" s="11">
        <f>Transportation[[#This Row],[Projected Cost]]-Transportation[[#This Row],[Actual Cost]]</f>
        <v>0</v>
      </c>
      <c r="G28" s="30" t="s">
        <v>31</v>
      </c>
      <c r="H28" s="16"/>
      <c r="I28" s="16"/>
      <c r="J28" s="17">
        <f>Loans[[#This Row],[Projected Cost]]-Loans[[#This Row],[Actual Cost]]</f>
        <v>0</v>
      </c>
    </row>
    <row r="29" spans="1:10" ht="24.95" customHeight="1" x14ac:dyDescent="0.2">
      <c r="B29" s="27" t="s">
        <v>34</v>
      </c>
      <c r="C29" s="10"/>
      <c r="D29" s="10"/>
      <c r="E29" s="11">
        <f>Transportation[[#This Row],[Projected Cost]]-Transportation[[#This Row],[Actual Cost]]</f>
        <v>0</v>
      </c>
      <c r="G29" s="30" t="s">
        <v>23</v>
      </c>
      <c r="H29" s="16"/>
      <c r="I29" s="16"/>
      <c r="J29" s="17">
        <f>Loans[[#This Row],[Projected Cost]]-Loans[[#This Row],[Actual Cost]]</f>
        <v>0</v>
      </c>
    </row>
    <row r="30" spans="1:10" ht="24.95" customHeight="1" x14ac:dyDescent="0.2">
      <c r="B30" s="27" t="s">
        <v>35</v>
      </c>
      <c r="C30" s="10"/>
      <c r="D30" s="10"/>
      <c r="E30" s="11">
        <f>Transportation[[#This Row],[Projected Cost]]-Transportation[[#This Row],[Actual Cost]]</f>
        <v>0</v>
      </c>
      <c r="G30" s="31" t="s">
        <v>68</v>
      </c>
      <c r="H30" s="18"/>
      <c r="I30" s="18"/>
      <c r="J30" s="19">
        <f>SUBTOTAL(109,Loans[Difference])</f>
        <v>0</v>
      </c>
    </row>
    <row r="31" spans="1:10" ht="24.95" customHeight="1" x14ac:dyDescent="0.2">
      <c r="B31" s="27" t="s">
        <v>23</v>
      </c>
      <c r="C31" s="10"/>
      <c r="D31" s="10"/>
      <c r="E31" s="11">
        <f>Transportation[[#This Row],[Projected Cost]]-Transportation[[#This Row],[Actual Cost]]</f>
        <v>0</v>
      </c>
      <c r="G31" s="43"/>
      <c r="H31" s="43"/>
      <c r="I31" s="43"/>
      <c r="J31" s="43"/>
    </row>
    <row r="32" spans="1:10" ht="24.95" customHeight="1" x14ac:dyDescent="0.2">
      <c r="B32" s="27" t="s">
        <v>23</v>
      </c>
      <c r="C32" s="10"/>
      <c r="D32" s="10"/>
      <c r="E32" s="11">
        <f>Transportation[[#This Row],[Projected Cost]]-Transportation[[#This Row],[Actual Cost]]</f>
        <v>0</v>
      </c>
      <c r="G32" s="32" t="s">
        <v>36</v>
      </c>
      <c r="H32" s="24" t="s">
        <v>6</v>
      </c>
      <c r="I32" s="24" t="s">
        <v>7</v>
      </c>
      <c r="J32" s="25" t="s">
        <v>8</v>
      </c>
    </row>
    <row r="33" spans="1:10" ht="24.95" customHeight="1" x14ac:dyDescent="0.2">
      <c r="B33" s="27" t="s">
        <v>23</v>
      </c>
      <c r="C33" s="10"/>
      <c r="D33" s="10"/>
      <c r="E33" s="11">
        <f>Transportation[[#This Row],[Projected Cost]]-Transportation[[#This Row],[Actual Cost]]</f>
        <v>0</v>
      </c>
      <c r="G33" s="33" t="s">
        <v>37</v>
      </c>
      <c r="H33" s="20"/>
      <c r="I33" s="20"/>
      <c r="J33" s="21">
        <f>Taxes[[#This Row],[Projected Cost]]-Taxes[[#This Row],[Actual Cost]]</f>
        <v>0</v>
      </c>
    </row>
    <row r="34" spans="1:10" ht="24.95" customHeight="1" x14ac:dyDescent="0.2">
      <c r="B34" s="35" t="s">
        <v>68</v>
      </c>
      <c r="C34" s="36"/>
      <c r="D34" s="36"/>
      <c r="E34" s="36">
        <f>SUBTOTAL(109,Transportation[Difference])</f>
        <v>0</v>
      </c>
      <c r="G34" s="34" t="s">
        <v>68</v>
      </c>
      <c r="H34" s="22"/>
      <c r="I34" s="22"/>
      <c r="J34" s="23">
        <f>SUBTOTAL(109,Taxes[Difference])</f>
        <v>0</v>
      </c>
    </row>
    <row r="35" spans="1:10" ht="24.95" customHeight="1" x14ac:dyDescent="0.2">
      <c r="A35" s="4" t="s">
        <v>79</v>
      </c>
      <c r="B35" s="29" t="s">
        <v>38</v>
      </c>
      <c r="C35" s="14" t="s">
        <v>6</v>
      </c>
      <c r="D35" s="14" t="s">
        <v>7</v>
      </c>
      <c r="E35" s="15" t="s">
        <v>8</v>
      </c>
      <c r="G35" s="43"/>
      <c r="H35" s="43"/>
      <c r="I35" s="43"/>
      <c r="J35" s="43"/>
    </row>
    <row r="36" spans="1:10" ht="24.95" customHeight="1" x14ac:dyDescent="0.2">
      <c r="B36" s="30" t="s">
        <v>39</v>
      </c>
      <c r="C36" s="16"/>
      <c r="D36" s="16"/>
      <c r="E36" s="17">
        <f>Insurance[[#This Row],[Projected Cost]]-Insurance[[#This Row],[Actual Cost]]</f>
        <v>0</v>
      </c>
      <c r="G36" s="32" t="s">
        <v>42</v>
      </c>
      <c r="H36" s="24" t="s">
        <v>6</v>
      </c>
      <c r="I36" s="24" t="s">
        <v>7</v>
      </c>
      <c r="J36" s="25" t="s">
        <v>8</v>
      </c>
    </row>
    <row r="37" spans="1:10" ht="24.95" customHeight="1" x14ac:dyDescent="0.2">
      <c r="B37" s="30" t="s">
        <v>40</v>
      </c>
      <c r="C37" s="16"/>
      <c r="D37" s="16"/>
      <c r="E37" s="17">
        <f>Insurance[[#This Row],[Projected Cost]]-Insurance[[#This Row],[Actual Cost]]</f>
        <v>0</v>
      </c>
      <c r="G37" s="33" t="s">
        <v>43</v>
      </c>
      <c r="H37" s="20"/>
      <c r="I37" s="20"/>
      <c r="J37" s="21">
        <f>Savings[[#This Row],[Projected Cost]]-Savings[[#This Row],[Actual Cost]]</f>
        <v>0</v>
      </c>
    </row>
    <row r="38" spans="1:10" ht="24.95" customHeight="1" x14ac:dyDescent="0.2">
      <c r="B38" s="30" t="s">
        <v>41</v>
      </c>
      <c r="C38" s="16"/>
      <c r="D38" s="16"/>
      <c r="E38" s="17">
        <f>Insurance[[#This Row],[Projected Cost]]-Insurance[[#This Row],[Actual Cost]]</f>
        <v>0</v>
      </c>
      <c r="G38" s="33" t="s">
        <v>45</v>
      </c>
      <c r="H38" s="20"/>
      <c r="I38" s="20"/>
      <c r="J38" s="21">
        <f>Savings[[#This Row],[Projected Cost]]-Savings[[#This Row],[Actual Cost]]</f>
        <v>0</v>
      </c>
    </row>
    <row r="39" spans="1:10" ht="24.95" customHeight="1" x14ac:dyDescent="0.2">
      <c r="B39" s="30" t="s">
        <v>23</v>
      </c>
      <c r="C39" s="16"/>
      <c r="D39" s="16"/>
      <c r="E39" s="17">
        <f>Insurance[[#This Row],[Projected Cost]]-Insurance[[#This Row],[Actual Cost]]</f>
        <v>0</v>
      </c>
      <c r="G39" s="33" t="s">
        <v>23</v>
      </c>
      <c r="H39" s="20"/>
      <c r="I39" s="20"/>
      <c r="J39" s="21">
        <f>Savings[[#This Row],[Projected Cost]]-Savings[[#This Row],[Actual Cost]]</f>
        <v>0</v>
      </c>
    </row>
    <row r="40" spans="1:10" ht="24.95" customHeight="1" x14ac:dyDescent="0.2">
      <c r="B40" s="31" t="s">
        <v>68</v>
      </c>
      <c r="C40" s="18"/>
      <c r="D40" s="18"/>
      <c r="E40" s="19">
        <f>SUBTOTAL(109,Insurance[Difference])</f>
        <v>0</v>
      </c>
      <c r="G40" s="34" t="s">
        <v>68</v>
      </c>
      <c r="H40" s="22"/>
      <c r="I40" s="22"/>
      <c r="J40" s="23">
        <f>SUBTOTAL(109,Savings[Difference])</f>
        <v>0</v>
      </c>
    </row>
    <row r="41" spans="1:10" ht="24.95" customHeight="1" x14ac:dyDescent="0.2">
      <c r="B41" s="43"/>
      <c r="C41" s="43"/>
      <c r="D41" s="43"/>
      <c r="E41" s="43"/>
      <c r="G41" s="43"/>
      <c r="H41" s="43"/>
      <c r="I41" s="43"/>
      <c r="J41" s="43"/>
    </row>
    <row r="42" spans="1:10" ht="24.95" customHeight="1" x14ac:dyDescent="0.2">
      <c r="A42" s="4" t="s">
        <v>80</v>
      </c>
      <c r="B42" s="29" t="s">
        <v>44</v>
      </c>
      <c r="C42" s="14" t="s">
        <v>6</v>
      </c>
      <c r="D42" s="14" t="s">
        <v>7</v>
      </c>
      <c r="E42" s="15" t="s">
        <v>8</v>
      </c>
      <c r="G42" s="29" t="s">
        <v>48</v>
      </c>
      <c r="H42" s="14" t="s">
        <v>6</v>
      </c>
      <c r="I42" s="14" t="s">
        <v>7</v>
      </c>
      <c r="J42" s="15" t="s">
        <v>8</v>
      </c>
    </row>
    <row r="43" spans="1:10" ht="24.95" customHeight="1" x14ac:dyDescent="0.2">
      <c r="B43" s="30" t="s">
        <v>46</v>
      </c>
      <c r="C43" s="16"/>
      <c r="D43" s="16"/>
      <c r="E43" s="17">
        <f>Food[[#This Row],[Projected Cost]]-Food[[#This Row],[Actual Cost]]</f>
        <v>0</v>
      </c>
      <c r="G43" s="30" t="s">
        <v>49</v>
      </c>
      <c r="H43" s="16"/>
      <c r="I43" s="16"/>
      <c r="J43" s="17">
        <f>Gifts[[#This Row],[Projected Cost]]-Gifts[[#This Row],[Actual Cost]]</f>
        <v>0</v>
      </c>
    </row>
    <row r="44" spans="1:10" ht="24.95" customHeight="1" x14ac:dyDescent="0.2">
      <c r="B44" s="30" t="s">
        <v>47</v>
      </c>
      <c r="C44" s="16"/>
      <c r="D44" s="16"/>
      <c r="E44" s="17">
        <f>Food[[#This Row],[Projected Cost]]-Food[[#This Row],[Actual Cost]]</f>
        <v>0</v>
      </c>
      <c r="G44" s="30" t="s">
        <v>51</v>
      </c>
      <c r="H44" s="16"/>
      <c r="I44" s="16"/>
      <c r="J44" s="17">
        <f>Gifts[[#This Row],[Projected Cost]]-Gifts[[#This Row],[Actual Cost]]</f>
        <v>0</v>
      </c>
    </row>
    <row r="45" spans="1:10" ht="24.95" customHeight="1" x14ac:dyDescent="0.2">
      <c r="B45" s="30" t="s">
        <v>23</v>
      </c>
      <c r="C45" s="16"/>
      <c r="D45" s="16"/>
      <c r="E45" s="17">
        <f>Food[[#This Row],[Projected Cost]]-Food[[#This Row],[Actual Cost]]</f>
        <v>0</v>
      </c>
      <c r="G45" s="30" t="s">
        <v>53</v>
      </c>
      <c r="H45" s="16"/>
      <c r="I45" s="16"/>
      <c r="J45" s="17">
        <f>Gifts[[#This Row],[Projected Cost]]-Gifts[[#This Row],[Actual Cost]]</f>
        <v>0</v>
      </c>
    </row>
    <row r="46" spans="1:10" ht="24.95" customHeight="1" x14ac:dyDescent="0.2">
      <c r="B46" s="31" t="s">
        <v>68</v>
      </c>
      <c r="C46" s="18"/>
      <c r="D46" s="18"/>
      <c r="E46" s="19">
        <f>SUBTOTAL(109,Food[Difference])</f>
        <v>0</v>
      </c>
      <c r="G46" s="31" t="s">
        <v>68</v>
      </c>
      <c r="H46" s="18"/>
      <c r="I46" s="18"/>
      <c r="J46" s="19">
        <f>SUBTOTAL(109,Gifts[Difference])</f>
        <v>0</v>
      </c>
    </row>
    <row r="47" spans="1:10" ht="24.95" customHeight="1" x14ac:dyDescent="0.2">
      <c r="B47" s="43"/>
      <c r="C47" s="43"/>
      <c r="D47" s="43"/>
      <c r="E47" s="43"/>
      <c r="G47" s="43"/>
      <c r="H47" s="43"/>
      <c r="I47" s="43"/>
      <c r="J47" s="43"/>
    </row>
    <row r="48" spans="1:10" ht="24.95" customHeight="1" x14ac:dyDescent="0.2">
      <c r="A48" s="4" t="s">
        <v>81</v>
      </c>
      <c r="B48" s="29" t="s">
        <v>50</v>
      </c>
      <c r="C48" s="14" t="s">
        <v>6</v>
      </c>
      <c r="D48" s="14" t="s">
        <v>7</v>
      </c>
      <c r="E48" s="15" t="s">
        <v>8</v>
      </c>
      <c r="G48" s="29" t="s">
        <v>57</v>
      </c>
      <c r="H48" s="14" t="s">
        <v>6</v>
      </c>
      <c r="I48" s="14" t="s">
        <v>7</v>
      </c>
      <c r="J48" s="15" t="s">
        <v>8</v>
      </c>
    </row>
    <row r="49" spans="1:10" ht="24.95" customHeight="1" x14ac:dyDescent="0.2">
      <c r="B49" s="27" t="s">
        <v>52</v>
      </c>
      <c r="C49" s="10"/>
      <c r="D49" s="10"/>
      <c r="E49" s="11">
        <f>Pets[[#This Row],[Projected Cost]]-Pets[[#This Row],[Actual Cost]]</f>
        <v>0</v>
      </c>
      <c r="G49" s="30" t="s">
        <v>58</v>
      </c>
      <c r="H49" s="16"/>
      <c r="I49" s="16"/>
      <c r="J49" s="17">
        <f>Legal[[#This Row],[Projected Cost]]-Legal[[#This Row],[Actual Cost]]</f>
        <v>0</v>
      </c>
    </row>
    <row r="50" spans="1:10" ht="24.95" customHeight="1" x14ac:dyDescent="0.2">
      <c r="B50" s="27" t="s">
        <v>54</v>
      </c>
      <c r="C50" s="10"/>
      <c r="D50" s="10"/>
      <c r="E50" s="11">
        <f>Pets[[#This Row],[Projected Cost]]-Pets[[#This Row],[Actual Cost]]</f>
        <v>0</v>
      </c>
      <c r="G50" s="30" t="s">
        <v>59</v>
      </c>
      <c r="H50" s="16"/>
      <c r="I50" s="16"/>
      <c r="J50" s="17">
        <f>Legal[[#This Row],[Projected Cost]]-Legal[[#This Row],[Actual Cost]]</f>
        <v>0</v>
      </c>
    </row>
    <row r="51" spans="1:10" ht="24.95" customHeight="1" x14ac:dyDescent="0.2">
      <c r="B51" s="27" t="s">
        <v>55</v>
      </c>
      <c r="C51" s="10"/>
      <c r="D51" s="10"/>
      <c r="E51" s="11">
        <f>Pets[[#This Row],[Projected Cost]]-Pets[[#This Row],[Actual Cost]]</f>
        <v>0</v>
      </c>
      <c r="G51" s="30" t="s">
        <v>85</v>
      </c>
      <c r="H51" s="16"/>
      <c r="I51" s="16"/>
      <c r="J51" s="17">
        <f>Legal[[#This Row],[Projected Cost]]-Legal[[#This Row],[Actual Cost]]</f>
        <v>0</v>
      </c>
    </row>
    <row r="52" spans="1:10" ht="24.95" customHeight="1" x14ac:dyDescent="0.2">
      <c r="B52" s="27" t="s">
        <v>56</v>
      </c>
      <c r="C52" s="10"/>
      <c r="D52" s="10"/>
      <c r="E52" s="11">
        <f>Pets[[#This Row],[Projected Cost]]-Pets[[#This Row],[Actual Cost]]</f>
        <v>0</v>
      </c>
      <c r="G52" s="30" t="s">
        <v>23</v>
      </c>
      <c r="H52" s="16"/>
      <c r="I52" s="16"/>
      <c r="J52" s="17">
        <f>Legal[[#This Row],[Projected Cost]]-Legal[[#This Row],[Actual Cost]]</f>
        <v>0</v>
      </c>
    </row>
    <row r="53" spans="1:10" ht="24.95" customHeight="1" x14ac:dyDescent="0.2">
      <c r="B53" s="27" t="s">
        <v>23</v>
      </c>
      <c r="C53" s="10"/>
      <c r="D53" s="10"/>
      <c r="E53" s="11">
        <f>Pets[[#This Row],[Projected Cost]]-Pets[[#This Row],[Actual Cost]]</f>
        <v>0</v>
      </c>
      <c r="G53" s="31" t="s">
        <v>68</v>
      </c>
      <c r="H53" s="18"/>
      <c r="I53" s="18"/>
      <c r="J53" s="19">
        <f>SUBTOTAL(109,Legal[Difference])</f>
        <v>0</v>
      </c>
    </row>
    <row r="54" spans="1:10" ht="24.95" customHeight="1" x14ac:dyDescent="0.2">
      <c r="B54" s="28" t="s">
        <v>68</v>
      </c>
      <c r="C54" s="12"/>
      <c r="D54" s="12"/>
      <c r="E54" s="13">
        <f>SUBTOTAL(109,Pets[Difference])</f>
        <v>0</v>
      </c>
      <c r="G54" s="43"/>
      <c r="H54" s="43"/>
      <c r="I54" s="43"/>
      <c r="J54" s="43"/>
    </row>
    <row r="55" spans="1:10" ht="24.95" customHeight="1" x14ac:dyDescent="0.2">
      <c r="B55" s="43"/>
      <c r="C55" s="43"/>
      <c r="D55" s="43"/>
      <c r="E55" s="43"/>
      <c r="G55" s="39" t="s">
        <v>63</v>
      </c>
      <c r="H55" s="39"/>
      <c r="I55" s="39"/>
      <c r="J55" s="40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56" spans="1:10" ht="24.95" customHeight="1" x14ac:dyDescent="0.2">
      <c r="A56" s="4" t="s">
        <v>82</v>
      </c>
      <c r="B56" s="29" t="s">
        <v>60</v>
      </c>
      <c r="C56" s="14" t="s">
        <v>6</v>
      </c>
      <c r="D56" s="14" t="s">
        <v>7</v>
      </c>
      <c r="E56" s="15" t="s">
        <v>8</v>
      </c>
      <c r="G56" s="39"/>
      <c r="H56" s="39"/>
      <c r="I56" s="39"/>
      <c r="J56" s="40"/>
    </row>
    <row r="57" spans="1:10" ht="24.95" customHeight="1" x14ac:dyDescent="0.2">
      <c r="B57" s="30" t="s">
        <v>54</v>
      </c>
      <c r="C57" s="16"/>
      <c r="D57" s="16"/>
      <c r="E57" s="17">
        <f>PersonalCare[[#This Row],[Projected Cost]]-PersonalCare[[#This Row],[Actual Cost]]</f>
        <v>0</v>
      </c>
      <c r="G57" s="42" t="s">
        <v>66</v>
      </c>
      <c r="H57" s="42"/>
      <c r="I57" s="42"/>
      <c r="J57" s="41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58" spans="1:10" ht="24.95" customHeight="1" x14ac:dyDescent="0.2">
      <c r="B58" s="30" t="s">
        <v>61</v>
      </c>
      <c r="C58" s="16"/>
      <c r="D58" s="16"/>
      <c r="E58" s="17">
        <f>PersonalCare[[#This Row],[Projected Cost]]-PersonalCare[[#This Row],[Actual Cost]]</f>
        <v>0</v>
      </c>
      <c r="G58" s="42"/>
      <c r="H58" s="42"/>
      <c r="I58" s="42"/>
      <c r="J58" s="41"/>
    </row>
    <row r="59" spans="1:10" ht="24.95" customHeight="1" x14ac:dyDescent="0.2">
      <c r="A59" s="4" t="s">
        <v>83</v>
      </c>
      <c r="B59" s="30" t="s">
        <v>62</v>
      </c>
      <c r="C59" s="16"/>
      <c r="D59" s="16"/>
      <c r="E59" s="17">
        <f>PersonalCare[[#This Row],[Projected Cost]]-PersonalCare[[#This Row],[Actual Cost]]</f>
        <v>0</v>
      </c>
      <c r="G59" s="39" t="s">
        <v>67</v>
      </c>
      <c r="H59" s="39"/>
      <c r="I59" s="39"/>
      <c r="J59" s="40">
        <f>J55-J57</f>
        <v>-41</v>
      </c>
    </row>
    <row r="60" spans="1:10" ht="24.95" customHeight="1" x14ac:dyDescent="0.2">
      <c r="B60" s="30" t="s">
        <v>64</v>
      </c>
      <c r="C60" s="16"/>
      <c r="D60" s="16"/>
      <c r="E60" s="17">
        <f>PersonalCare[[#This Row],[Projected Cost]]-PersonalCare[[#This Row],[Actual Cost]]</f>
        <v>0</v>
      </c>
      <c r="G60" s="39"/>
      <c r="H60" s="39"/>
      <c r="I60" s="39"/>
      <c r="J60" s="40"/>
    </row>
    <row r="61" spans="1:10" ht="24.95" customHeight="1" x14ac:dyDescent="0.2">
      <c r="B61" s="30" t="s">
        <v>65</v>
      </c>
      <c r="C61" s="16"/>
      <c r="D61" s="16"/>
      <c r="E61" s="17">
        <f>PersonalCare[[#This Row],[Projected Cost]]-PersonalCare[[#This Row],[Actual Cost]]</f>
        <v>0</v>
      </c>
    </row>
    <row r="62" spans="1:10" ht="24.95" customHeight="1" x14ac:dyDescent="0.2">
      <c r="B62" s="30" t="s">
        <v>84</v>
      </c>
      <c r="C62" s="16"/>
      <c r="D62" s="16"/>
      <c r="E62" s="17">
        <f>PersonalCare[[#This Row],[Projected Cost]]-PersonalCare[[#This Row],[Actual Cost]]</f>
        <v>0</v>
      </c>
    </row>
    <row r="63" spans="1:10" ht="24.95" customHeight="1" x14ac:dyDescent="0.2">
      <c r="B63" s="30" t="s">
        <v>23</v>
      </c>
      <c r="C63" s="16"/>
      <c r="D63" s="16"/>
      <c r="E63" s="17">
        <f>PersonalCare[[#This Row],[Projected Cost]]-PersonalCare[[#This Row],[Actual Cost]]</f>
        <v>0</v>
      </c>
    </row>
    <row r="64" spans="1:10" ht="24.95" customHeight="1" x14ac:dyDescent="0.2">
      <c r="B64" s="31" t="s">
        <v>68</v>
      </c>
      <c r="C64" s="18"/>
      <c r="D64" s="18"/>
      <c r="E64" s="19">
        <f>SUBTOTAL(109,PersonalCare[Difference])</f>
        <v>0</v>
      </c>
    </row>
    <row r="65" spans="2:5" ht="24.95" customHeight="1" x14ac:dyDescent="0.2">
      <c r="B65" s="43"/>
      <c r="C65" s="43"/>
      <c r="D65" s="43"/>
      <c r="E65" s="43"/>
    </row>
  </sheetData>
  <mergeCells count="32">
    <mergeCell ref="B1:J1"/>
    <mergeCell ref="C3:D3"/>
    <mergeCell ref="B7:B9"/>
    <mergeCell ref="B3:B5"/>
    <mergeCell ref="G7:I8"/>
    <mergeCell ref="G5:I6"/>
    <mergeCell ref="G3:I4"/>
    <mergeCell ref="C9:D9"/>
    <mergeCell ref="C8:D8"/>
    <mergeCell ref="C7:D7"/>
    <mergeCell ref="C5:D5"/>
    <mergeCell ref="C4:D4"/>
    <mergeCell ref="G31:J31"/>
    <mergeCell ref="J7:J8"/>
    <mergeCell ref="J5:J6"/>
    <mergeCell ref="J3:J4"/>
    <mergeCell ref="G55:I56"/>
    <mergeCell ref="G22:J22"/>
    <mergeCell ref="G54:J54"/>
    <mergeCell ref="G47:J47"/>
    <mergeCell ref="G41:J41"/>
    <mergeCell ref="G35:J35"/>
    <mergeCell ref="B23:E23"/>
    <mergeCell ref="B41:E41"/>
    <mergeCell ref="B47:E47"/>
    <mergeCell ref="B55:E55"/>
    <mergeCell ref="B65:E65"/>
    <mergeCell ref="G59:I60"/>
    <mergeCell ref="J59:J60"/>
    <mergeCell ref="J55:J56"/>
    <mergeCell ref="J57:J58"/>
    <mergeCell ref="G57:I58"/>
  </mergeCells>
  <conditionalFormatting sqref="J7:J8">
    <cfRule type="cellIs" dxfId="169" priority="2" operator="lessThan">
      <formula>0</formula>
    </cfRule>
  </conditionalFormatting>
  <conditionalFormatting sqref="J59:J60">
    <cfRule type="cellIs" dxfId="168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2:J20 E25:E31 J24:J29 J33 E36:E39 E43:E45 J37:J39 J43:J45 J49:J52 J55:J58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2022-10-10T21:15:28Z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