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 codeName="ThisWorkbook"/>
  <xr:revisionPtr revIDLastSave="0" documentId="8_{F722389F-DFD8-42FB-BB8B-236505E2D7EA}" xr6:coauthVersionLast="36" xr6:coauthVersionMax="36" xr10:uidLastSave="{00000000-0000-0000-0000-000000000000}"/>
  <bookViews>
    <workbookView xWindow="-105" yWindow="-105" windowWidth="23250" windowHeight="12720" activeTab="1" xr2:uid="{00000000-000D-0000-FFFF-FFFF00000000}"/>
  </bookViews>
  <sheets>
    <sheet name="Budget Summary" sheetId="1" r:id="rId1"/>
    <sheet name="Budget Details" sheetId="3" r:id="rId2"/>
  </sheets>
  <definedNames>
    <definedName name="_xlnm.Print_Area" localSheetId="1">'Budget Details'!$B$1:$D$80</definedName>
    <definedName name="_xlnm.Print_Area" localSheetId="0">'Budget Summary'!$B$2:$F$17</definedName>
    <definedName name="Total_Wedding_Budget">'Budget Summary'!$C$4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3" i="1"/>
  <c r="D80" i="3" l="1"/>
  <c r="F16" i="1" s="1"/>
  <c r="D72" i="3"/>
  <c r="F15" i="1" s="1"/>
  <c r="D67" i="3"/>
  <c r="F14" i="1" s="1"/>
  <c r="D56" i="3"/>
  <c r="F13" i="1" s="1"/>
  <c r="D50" i="3"/>
  <c r="F12" i="1" s="1"/>
  <c r="D44" i="3"/>
  <c r="F11" i="1" s="1"/>
  <c r="D37" i="3"/>
  <c r="F10" i="1" s="1"/>
  <c r="D29" i="3"/>
  <c r="F9" i="1" s="1"/>
  <c r="D17" i="3"/>
  <c r="F8" i="1" s="1"/>
  <c r="D8" i="3"/>
  <c r="F7" i="1" s="1"/>
  <c r="C80" i="3"/>
  <c r="E16" i="1" s="1"/>
  <c r="C72" i="3"/>
  <c r="E15" i="1" s="1"/>
  <c r="C67" i="3"/>
  <c r="E14" i="1" s="1"/>
  <c r="C56" i="3"/>
  <c r="E13" i="1" s="1"/>
  <c r="C50" i="3"/>
  <c r="E12" i="1" s="1"/>
  <c r="C44" i="3"/>
  <c r="E11" i="1" s="1"/>
  <c r="C37" i="3"/>
  <c r="E10" i="1" s="1"/>
  <c r="C29" i="3"/>
  <c r="E9" i="1" s="1"/>
  <c r="C17" i="3"/>
  <c r="E8" i="1" s="1"/>
  <c r="C8" i="3"/>
  <c r="E7" i="1" s="1"/>
  <c r="E17" i="1" l="1"/>
  <c r="F17" i="1"/>
  <c r="D7" i="1"/>
  <c r="D8" i="1"/>
  <c r="D9" i="1"/>
  <c r="D10" i="1"/>
  <c r="D11" i="1"/>
  <c r="D12" i="1"/>
  <c r="D14" i="1"/>
  <c r="D15" i="1"/>
  <c r="D16" i="1"/>
  <c r="D17" i="1" l="1"/>
</calcChain>
</file>

<file path=xl/sharedStrings.xml><?xml version="1.0" encoding="utf-8"?>
<sst xmlns="http://schemas.openxmlformats.org/spreadsheetml/2006/main" count="110" uniqueCount="74">
  <si>
    <t xml:space="preserve"> </t>
  </si>
  <si>
    <t>Lighting</t>
  </si>
  <si>
    <t>Corsages</t>
  </si>
  <si>
    <t>Ceremony</t>
  </si>
  <si>
    <t>Reception</t>
  </si>
  <si>
    <t>Music</t>
  </si>
  <si>
    <t>Photography</t>
  </si>
  <si>
    <t>Videography</t>
  </si>
  <si>
    <t>Cake</t>
  </si>
  <si>
    <t>Programs</t>
  </si>
  <si>
    <t>Transportation</t>
  </si>
  <si>
    <t>Venue and rentals</t>
  </si>
  <si>
    <t>Food and service</t>
  </si>
  <si>
    <t>Beverages</t>
  </si>
  <si>
    <t>Miscellaneous fees</t>
  </si>
  <si>
    <t>Headpiece and veil</t>
  </si>
  <si>
    <t>Hair and makeup</t>
  </si>
  <si>
    <t>Floral arrangements for ceremony</t>
  </si>
  <si>
    <t>Flower girl’s buds and basket</t>
  </si>
  <si>
    <t>Ring pillow</t>
  </si>
  <si>
    <t>Boutonnieres</t>
  </si>
  <si>
    <t>Reception decorations</t>
  </si>
  <si>
    <t>Ceremony musicians</t>
  </si>
  <si>
    <t>Cocktail-hour musicians</t>
  </si>
  <si>
    <t>Reception band, deejay, or entertainment</t>
  </si>
  <si>
    <t>Sound-system or dance-floor rental</t>
  </si>
  <si>
    <t>Additional prints and albums</t>
  </si>
  <si>
    <t>Site fee</t>
  </si>
  <si>
    <t>Officiant fee or church donation</t>
  </si>
  <si>
    <t>Save-the-date cards</t>
  </si>
  <si>
    <t>Invitations and RSVPs</t>
  </si>
  <si>
    <t>Seating and place cards</t>
  </si>
  <si>
    <t>Menu cards</t>
  </si>
  <si>
    <t>Thank-you notes</t>
  </si>
  <si>
    <t>Postage</t>
  </si>
  <si>
    <t>Transportation for out-of-town guests</t>
  </si>
  <si>
    <t>Valet parking</t>
  </si>
  <si>
    <t>Attire</t>
  </si>
  <si>
    <t>Flowers and Decorations</t>
  </si>
  <si>
    <t>Photographs and Video</t>
  </si>
  <si>
    <t>Favors and Gifts</t>
  </si>
  <si>
    <t>Stationery</t>
  </si>
  <si>
    <t>Wedding Rings</t>
  </si>
  <si>
    <t>Allocated Budget</t>
  </si>
  <si>
    <t>Estimated Costs</t>
  </si>
  <si>
    <t>Actual Costs</t>
  </si>
  <si>
    <t>Total</t>
  </si>
  <si>
    <t>Estimated 
Costs</t>
  </si>
  <si>
    <t>Actual 
Costs</t>
  </si>
  <si>
    <t>RECEPTION</t>
  </si>
  <si>
    <t>ATTIRE</t>
  </si>
  <si>
    <t>FLOWERS AND DECORATIONS</t>
  </si>
  <si>
    <t>MUSIC</t>
  </si>
  <si>
    <t>PHOTOGRAPHS AND VIDEO</t>
  </si>
  <si>
    <t>FAVORS AND GIFTS</t>
  </si>
  <si>
    <t>CEREMONY</t>
  </si>
  <si>
    <t>STATIONERY</t>
  </si>
  <si>
    <t>WEDDING RINGS</t>
  </si>
  <si>
    <t>TRANSPORTATION</t>
  </si>
  <si>
    <t>Allocation 
%</t>
  </si>
  <si>
    <t>EXPENSES</t>
  </si>
  <si>
    <t>TOTAL WEDDING BUDGET</t>
  </si>
  <si>
    <t>Accessories</t>
  </si>
  <si>
    <t>Alterations</t>
  </si>
  <si>
    <t>Bouquets</t>
  </si>
  <si>
    <t>Welcome gifts</t>
  </si>
  <si>
    <t>Party gifts</t>
  </si>
  <si>
    <t>Wedding rings</t>
  </si>
  <si>
    <t>Ring accessories</t>
  </si>
  <si>
    <t>Main car rental</t>
  </si>
  <si>
    <t>Guests car rental</t>
  </si>
  <si>
    <t>Tux, suit, and/or dresses</t>
  </si>
  <si>
    <t xml:space="preserve">WEDDING BUDGET PLANNER </t>
  </si>
  <si>
    <t>WEDDING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</si>
</sst>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$&quot;#,##0_);\(&quot;$&quot;#,##0\)"/>
    <numFmt numFmtId="42" formatCode="_(&quot;$&quot;* #,##0_);_(&quot;$&quot;* \(#,##0\);_(&quot;$&quot;* &quot;-&quot;_);_(@_)"/>
    <numFmt numFmtId="164" formatCode="&quot;$&quot;#,##0"/>
    <numFmt numFmtId="165" formatCode="&quot;$&quot;#,##0.00"/>
  </numFmts>
  <fonts count="13" x14ac:knownFonts="1">
    <font>
      <sz val="11"/>
      <color theme="1"/>
      <name val="Cambria"/>
      <family val="2"/>
      <scheme val="minor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1"/>
      <color theme="1" tint="0.14999847407452621"/>
      <name val="Century Gothic"/>
      <family val="2"/>
    </font>
    <font>
      <sz val="10"/>
      <color theme="1"/>
      <name val="Century Gothic"/>
      <family val="2"/>
    </font>
    <font>
      <sz val="11"/>
      <color theme="1" tint="0.24994659260841701"/>
      <name val="Century Gothic"/>
      <family val="2"/>
    </font>
    <font>
      <b/>
      <sz val="11"/>
      <color theme="1" tint="0.24994659260841701"/>
      <name val="Century Gothic"/>
      <family val="2"/>
    </font>
    <font>
      <b/>
      <sz val="14"/>
      <color theme="1" tint="0.14999847407452621"/>
      <name val="Century Gothic"/>
      <family val="2"/>
    </font>
    <font>
      <b/>
      <sz val="12"/>
      <color theme="0"/>
      <name val="Century Gothic"/>
      <family val="2"/>
    </font>
    <font>
      <b/>
      <sz val="11"/>
      <color theme="0"/>
      <name val="Century Gothic"/>
      <family val="2"/>
    </font>
    <font>
      <b/>
      <u/>
      <sz val="26"/>
      <name val="Century Gothic"/>
      <family val="2"/>
    </font>
    <font>
      <b/>
      <sz val="14"/>
      <color theme="0"/>
      <name val="Century Gothic"/>
      <family val="2"/>
    </font>
    <font>
      <b/>
      <u/>
      <sz val="3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9A1663"/>
        <bgColor indexed="64"/>
      </patternFill>
    </fill>
    <fill>
      <patternFill patternType="solid">
        <fgColor rgb="FFFCE8F3"/>
        <bgColor theme="6" tint="0.79998168889431442"/>
      </patternFill>
    </fill>
    <fill>
      <patternFill patternType="solid">
        <fgColor rgb="FFFCE8F3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9A1663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9" fontId="5" fillId="0" borderId="0" xfId="0" applyNumberFormat="1" applyFont="1" applyBorder="1" applyAlignment="1">
      <alignment horizontal="center" vertical="center"/>
    </xf>
    <xf numFmtId="5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indent="1"/>
    </xf>
    <xf numFmtId="9" fontId="5" fillId="3" borderId="0" xfId="0" applyNumberFormat="1" applyFont="1" applyFill="1" applyBorder="1" applyAlignment="1">
      <alignment horizontal="center" vertical="center"/>
    </xf>
    <xf numFmtId="5" fontId="5" fillId="3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9" fontId="6" fillId="0" borderId="1" xfId="0" applyNumberFormat="1" applyFont="1" applyBorder="1" applyAlignment="1">
      <alignment horizontal="center" vertical="center"/>
    </xf>
    <xf numFmtId="5" fontId="6" fillId="0" borderId="1" xfId="0" applyNumberFormat="1" applyFont="1" applyBorder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2" fontId="9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indent="1"/>
    </xf>
    <xf numFmtId="165" fontId="11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165" fontId="2" fillId="0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165" fontId="11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65" fontId="2" fillId="0" borderId="0" xfId="0" applyNumberFormat="1" applyFont="1" applyAlignment="1">
      <alignment horizontal="center" vertical="center"/>
    </xf>
    <xf numFmtId="0" fontId="2" fillId="4" borderId="0" xfId="0" applyFont="1" applyFill="1" applyBorder="1" applyAlignment="1">
      <alignment horizontal="left" vertical="center" indent="1"/>
    </xf>
    <xf numFmtId="165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 indent="1"/>
    </xf>
    <xf numFmtId="165" fontId="2" fillId="4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165" fontId="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border>
        <top style="medium">
          <color rgb="FF9A166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border>
        <top style="medium">
          <color rgb="FF9A166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border>
        <top style="medium">
          <color rgb="FF9A166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border>
        <top style="medium">
          <color rgb="FF9A166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border>
        <top style="medium">
          <color rgb="FF9A166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border>
        <top style="medium">
          <color rgb="FF9A166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border>
        <top style="medium">
          <color rgb="FF9A166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border>
        <top style="medium">
          <color rgb="FF9A166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border>
        <top style="medium">
          <color rgb="FF9A166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border>
        <top style="medium">
          <color rgb="FF9A1663"/>
        </top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9A166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9A166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9A166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9A166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9A166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9A166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9A166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9A166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9A166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9A1663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1" tint="0.24994659260841701"/>
      </font>
      <border>
        <top style="thin">
          <color theme="6"/>
        </top>
      </border>
    </dxf>
    <dxf>
      <font>
        <color theme="0"/>
      </font>
      <fill>
        <patternFill>
          <bgColor theme="8" tint="-0.24994659260841701"/>
        </patternFill>
      </fill>
      <border>
        <bottom style="thin">
          <color theme="8" tint="-0.24994659260841701"/>
        </bottom>
      </border>
    </dxf>
    <dxf>
      <font>
        <color theme="1" tint="0.24994659260841701"/>
      </font>
      <border>
        <top/>
        <bottom style="thin">
          <color theme="6"/>
        </bottom>
      </border>
    </dxf>
  </dxfs>
  <tableStyles count="1" defaultTableStyle="TableStyleMedium2" defaultPivotStyle="PivotStyleLight16">
    <tableStyle name="Wedding_Budget_2" pivot="0" count="7" xr9:uid="{00000000-0011-0000-FFFF-FFFF00000000}">
      <tableStyleElement type="wholeTable" dxfId="109"/>
      <tableStyleElement type="headerRow" dxfId="108"/>
      <tableStyleElement type="totalRow" dxfId="107"/>
      <tableStyleElement type="firstColumn" dxfId="106"/>
      <tableStyleElement type="lastColumn" dxfId="105"/>
      <tableStyleElement type="firstRowStripe" dxfId="104"/>
      <tableStyleElement type="firstColumnStripe" dxfId="103"/>
    </tableStyle>
  </tableStyles>
  <colors>
    <mruColors>
      <color rgb="FF9A1663"/>
      <color rgb="FFFCE8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_Reception" displayName="Table_Reception" ref="B2:D8" totalsRowCount="1" headerRowDxfId="96" dataDxfId="94" totalsRowDxfId="95" totalsRowBorderDxfId="39">
  <tableColumns count="3">
    <tableColumn id="1" xr3:uid="{00000000-0010-0000-0100-000001000000}" name="RECEPTION" totalsRowLabel="Total" dataDxfId="99" totalsRowDxfId="38"/>
    <tableColumn id="2" xr3:uid="{00000000-0010-0000-0100-000002000000}" name="Estimated Costs" totalsRowFunction="sum" dataDxfId="98" totalsRowDxfId="37"/>
    <tableColumn id="3" xr3:uid="{00000000-0010-0000-0100-000003000000}" name="Actual Costs" totalsRowFunction="sum" dataDxfId="97" totalsRowDxfId="36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_Transportation" displayName="Table_Transportation" ref="B74:D80" totalsRowCount="1" headerRowDxfId="42" dataDxfId="40" totalsRowDxfId="41" totalsRowBorderDxfId="3">
  <tableColumns count="3">
    <tableColumn id="1" xr3:uid="{00000000-0010-0000-0A00-000001000000}" name="TRANSPORTATION" totalsRowLabel="Total" dataDxfId="45" totalsRowDxfId="2"/>
    <tableColumn id="2" xr3:uid="{00000000-0010-0000-0A00-000002000000}" name="Estimated Costs" totalsRowFunction="sum" dataDxfId="44" totalsRowDxfId="1"/>
    <tableColumn id="3" xr3:uid="{00000000-0010-0000-0A00-000003000000}" name="Actual Costs" totalsRowFunction="sum" dataDxfId="43" totalsRow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_Attire" displayName="Table_Attire" ref="B10:D17" totalsRowCount="1" headerRowDxfId="90" dataDxfId="88" totalsRowDxfId="89" totalsRowBorderDxfId="35">
  <tableColumns count="3">
    <tableColumn id="1" xr3:uid="{00000000-0010-0000-0200-000001000000}" name="ATTIRE" totalsRowLabel="Total" dataDxfId="93" totalsRowDxfId="34"/>
    <tableColumn id="2" xr3:uid="{00000000-0010-0000-0200-000002000000}" name="Estimated Costs" totalsRowFunction="sum" dataDxfId="92" totalsRowDxfId="33"/>
    <tableColumn id="3" xr3:uid="{00000000-0010-0000-0200-000003000000}" name="Actual Costs" totalsRowFunction="sum" dataDxfId="91" totalsRowDxfId="3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_FlowersAndDecorations" displayName="Table_FlowersAndDecorations" ref="B19:D29" totalsRowCount="1" headerRowDxfId="84" dataDxfId="82" totalsRowDxfId="83" totalsRowBorderDxfId="31">
  <tableColumns count="3">
    <tableColumn id="1" xr3:uid="{00000000-0010-0000-0300-000001000000}" name="FLOWERS AND DECORATIONS" totalsRowLabel="Total" dataDxfId="87" totalsRowDxfId="30"/>
    <tableColumn id="2" xr3:uid="{00000000-0010-0000-0300-000002000000}" name="Estimated Costs" totalsRowFunction="sum" dataDxfId="86" totalsRowDxfId="29"/>
    <tableColumn id="3" xr3:uid="{00000000-0010-0000-0300-000003000000}" name="Actual Costs" totalsRowFunction="sum" dataDxfId="85" totalsRowDxfId="2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_Music" displayName="Table_Music" ref="B31:D37" totalsRowCount="1" headerRowDxfId="78" dataDxfId="76" totalsRowDxfId="77" totalsRowBorderDxfId="27">
  <tableColumns count="3">
    <tableColumn id="1" xr3:uid="{00000000-0010-0000-0400-000001000000}" name="MUSIC" totalsRowLabel="Total" dataDxfId="81" totalsRowDxfId="26"/>
    <tableColumn id="2" xr3:uid="{00000000-0010-0000-0400-000002000000}" name="Estimated Costs" totalsRowFunction="sum" dataDxfId="80" totalsRowDxfId="25"/>
    <tableColumn id="3" xr3:uid="{00000000-0010-0000-0400-000003000000}" name="Actual Costs" totalsRowFunction="sum" dataDxfId="79" totalsRowDxfId="2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_PhotographsAndVideo" displayName="Table_PhotographsAndVideo" ref="B39:D44" totalsRowCount="1" headerRowDxfId="72" dataDxfId="70" totalsRowDxfId="71" totalsRowBorderDxfId="23">
  <tableColumns count="3">
    <tableColumn id="1" xr3:uid="{00000000-0010-0000-0500-000001000000}" name="PHOTOGRAPHS AND VIDEO" totalsRowLabel="Total" dataDxfId="75" totalsRowDxfId="22"/>
    <tableColumn id="2" xr3:uid="{00000000-0010-0000-0500-000002000000}" name="Estimated Costs" totalsRowFunction="sum" dataDxfId="74" totalsRowDxfId="21"/>
    <tableColumn id="3" xr3:uid="{00000000-0010-0000-0500-000003000000}" name="Actual Costs" totalsRowFunction="min" dataDxfId="73" totalsRowDxfId="20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FavorsAndGifts" displayName="Table_FavorsAndGifts" ref="B46:D50" totalsRowCount="1" headerRowDxfId="66" dataDxfId="64" totalsRowDxfId="65" totalsRowBorderDxfId="19">
  <tableColumns count="3">
    <tableColumn id="1" xr3:uid="{00000000-0010-0000-0600-000001000000}" name="FAVORS AND GIFTS" totalsRowLabel="Total" dataDxfId="69" totalsRowDxfId="18"/>
    <tableColumn id="2" xr3:uid="{00000000-0010-0000-0600-000002000000}" name="Estimated Costs" totalsRowFunction="sum" dataDxfId="68" totalsRowDxfId="17"/>
    <tableColumn id="3" xr3:uid="{00000000-0010-0000-0600-000003000000}" name="Actual Costs" totalsRowFunction="sum" dataDxfId="67" totalsRowDxfId="1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_Ceremony" displayName="Table_Ceremony" ref="B52:D56" totalsRowCount="1" headerRowDxfId="60" dataDxfId="58" totalsRowDxfId="59" totalsRowBorderDxfId="15">
  <tableColumns count="3">
    <tableColumn id="1" xr3:uid="{00000000-0010-0000-0700-000001000000}" name="CEREMONY" totalsRowLabel="Total" dataDxfId="63" totalsRowDxfId="14"/>
    <tableColumn id="2" xr3:uid="{00000000-0010-0000-0700-000002000000}" name="Estimated Costs" totalsRowFunction="sum" dataDxfId="62" totalsRowDxfId="13"/>
    <tableColumn id="3" xr3:uid="{00000000-0010-0000-0700-000003000000}" name="Actual Costs" totalsRowFunction="sum" dataDxfId="61" totalsRowDxfId="12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_Stationery" displayName="Table_Stationery" ref="B58:D67" totalsRowCount="1" headerRowDxfId="54" dataDxfId="52" totalsRowDxfId="53" totalsRowBorderDxfId="11">
  <tableColumns count="3">
    <tableColumn id="1" xr3:uid="{00000000-0010-0000-0800-000001000000}" name="STATIONERY" totalsRowLabel="Total" dataDxfId="57" totalsRowDxfId="10"/>
    <tableColumn id="2" xr3:uid="{00000000-0010-0000-0800-000002000000}" name="Estimated Costs" totalsRowFunction="sum" dataDxfId="56" totalsRowDxfId="9"/>
    <tableColumn id="3" xr3:uid="{00000000-0010-0000-0800-000003000000}" name="Actual Costs" totalsRowFunction="sum" dataDxfId="55" totalsRowDxfId="8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_WeddingRings" displayName="Table_WeddingRings" ref="B69:D72" totalsRowCount="1" headerRowDxfId="48" dataDxfId="46" totalsRowDxfId="47" totalsRowBorderDxfId="7">
  <tableColumns count="3">
    <tableColumn id="1" xr3:uid="{00000000-0010-0000-0900-000001000000}" name="WEDDING RINGS" totalsRowLabel="Total" dataDxfId="51" totalsRowDxfId="6"/>
    <tableColumn id="2" xr3:uid="{00000000-0010-0000-0900-000002000000}" name="Estimated Costs" totalsRowFunction="sum" dataDxfId="50" totalsRowDxfId="5"/>
    <tableColumn id="3" xr3:uid="{00000000-0010-0000-0900-000003000000}" name="Actual Costs" totalsRowFunction="sum" dataDxfId="49" totalsRow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8">
      <a:majorFont>
        <a:latin typeface="Candar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33"/>
  <sheetViews>
    <sheetView showGridLines="0" showRowColHeaders="0" zoomScaleNormal="100" workbookViewId="0">
      <selection activeCell="F16" sqref="F16"/>
    </sheetView>
  </sheetViews>
  <sheetFormatPr defaultColWidth="9" defaultRowHeight="21" customHeight="1" x14ac:dyDescent="0.2"/>
  <cols>
    <col min="1" max="1" width="1.5" style="2" customWidth="1"/>
    <col min="2" max="2" width="25.625" style="2" customWidth="1"/>
    <col min="3" max="3" width="15.75" style="2" bestFit="1" customWidth="1"/>
    <col min="4" max="4" width="22.25" style="2" bestFit="1" customWidth="1"/>
    <col min="5" max="5" width="22" style="2" bestFit="1" customWidth="1"/>
    <col min="6" max="6" width="18" style="2" bestFit="1" customWidth="1"/>
    <col min="7" max="7" width="1.625" style="2" customWidth="1"/>
    <col min="8" max="16384" width="9" style="2"/>
  </cols>
  <sheetData>
    <row r="1" spans="1:28" ht="30" customHeight="1" x14ac:dyDescent="0.2">
      <c r="A1" s="1"/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5.1" customHeight="1" x14ac:dyDescent="0.2">
      <c r="B2" s="17" t="s">
        <v>72</v>
      </c>
      <c r="C2" s="17"/>
      <c r="D2" s="17"/>
      <c r="E2" s="17"/>
      <c r="F2" s="17"/>
    </row>
    <row r="3" spans="1:28" ht="35.1" customHeight="1" x14ac:dyDescent="0.2"/>
    <row r="4" spans="1:28" ht="21" customHeight="1" x14ac:dyDescent="0.2">
      <c r="B4" s="16" t="s">
        <v>61</v>
      </c>
      <c r="C4" s="15">
        <v>20000</v>
      </c>
    </row>
    <row r="5" spans="1:28" s="3" customFormat="1" ht="35.1" customHeight="1" x14ac:dyDescent="0.2">
      <c r="B5" s="2"/>
      <c r="C5" s="2"/>
      <c r="D5" s="2"/>
      <c r="E5" s="2"/>
      <c r="F5" s="2"/>
    </row>
    <row r="6" spans="1:28" ht="35.1" customHeight="1" x14ac:dyDescent="0.2">
      <c r="B6" s="8" t="s">
        <v>60</v>
      </c>
      <c r="C6" s="19" t="s">
        <v>59</v>
      </c>
      <c r="D6" s="20" t="s">
        <v>43</v>
      </c>
      <c r="E6" s="20" t="s">
        <v>47</v>
      </c>
      <c r="F6" s="20" t="s">
        <v>48</v>
      </c>
    </row>
    <row r="7" spans="1:28" ht="21" customHeight="1" x14ac:dyDescent="0.2">
      <c r="B7" s="9" t="s">
        <v>4</v>
      </c>
      <c r="C7" s="10">
        <v>0.5</v>
      </c>
      <c r="D7" s="11">
        <f>Total_Wedding_Budget*'Budget Summary'!$C7</f>
        <v>10000</v>
      </c>
      <c r="E7" s="11">
        <f>Table_Reception[[#Totals],[Estimated Costs]]</f>
        <v>0</v>
      </c>
      <c r="F7" s="11">
        <f>Table_Reception[[#Totals],[Actual Costs]]</f>
        <v>0</v>
      </c>
    </row>
    <row r="8" spans="1:28" ht="21" customHeight="1" x14ac:dyDescent="0.2">
      <c r="B8" s="4" t="s">
        <v>37</v>
      </c>
      <c r="C8" s="5">
        <v>0.1</v>
      </c>
      <c r="D8" s="6">
        <f>Total_Wedding_Budget*'Budget Summary'!$C8</f>
        <v>2000</v>
      </c>
      <c r="E8" s="6">
        <f>Table_Attire[[#Totals],[Estimated Costs]]</f>
        <v>0</v>
      </c>
      <c r="F8" s="6">
        <f>Table_Attire[[#Totals],[Actual Costs]]</f>
        <v>0</v>
      </c>
    </row>
    <row r="9" spans="1:28" ht="21" customHeight="1" x14ac:dyDescent="0.2">
      <c r="B9" s="9" t="s">
        <v>38</v>
      </c>
      <c r="C9" s="10">
        <v>0.1</v>
      </c>
      <c r="D9" s="11">
        <f>Total_Wedding_Budget*'Budget Summary'!$C9</f>
        <v>2000</v>
      </c>
      <c r="E9" s="11">
        <f>Table_FlowersAndDecorations[[#Totals],[Estimated Costs]]</f>
        <v>0</v>
      </c>
      <c r="F9" s="11">
        <f>Table_FlowersAndDecorations[[#Totals],[Actual Costs]]</f>
        <v>0</v>
      </c>
    </row>
    <row r="10" spans="1:28" ht="21" customHeight="1" x14ac:dyDescent="0.2">
      <c r="B10" s="4" t="s">
        <v>5</v>
      </c>
      <c r="C10" s="5">
        <v>0.1</v>
      </c>
      <c r="D10" s="6">
        <f>Total_Wedding_Budget*'Budget Summary'!$C10</f>
        <v>2000</v>
      </c>
      <c r="E10" s="6">
        <f>Table_Music[[#Totals],[Estimated Costs]]</f>
        <v>0</v>
      </c>
      <c r="F10" s="6">
        <f>Table_Music[[#Totals],[Actual Costs]]</f>
        <v>0</v>
      </c>
    </row>
    <row r="11" spans="1:28" ht="21" customHeight="1" x14ac:dyDescent="0.2">
      <c r="B11" s="9" t="s">
        <v>39</v>
      </c>
      <c r="C11" s="10">
        <v>0.1</v>
      </c>
      <c r="D11" s="11">
        <f>Total_Wedding_Budget*'Budget Summary'!$C11</f>
        <v>2000</v>
      </c>
      <c r="E11" s="11">
        <f>Table_PhotographsAndVideo[[#Totals],[Estimated Costs]]</f>
        <v>0</v>
      </c>
      <c r="F11" s="11">
        <f>Table_PhotographsAndVideo[[#Totals],[Actual Costs]]</f>
        <v>0</v>
      </c>
    </row>
    <row r="12" spans="1:28" ht="21" customHeight="1" x14ac:dyDescent="0.2">
      <c r="B12" s="4" t="s">
        <v>40</v>
      </c>
      <c r="C12" s="5">
        <v>0.03</v>
      </c>
      <c r="D12" s="6">
        <f>Total_Wedding_Budget*'Budget Summary'!$C12</f>
        <v>600</v>
      </c>
      <c r="E12" s="6">
        <f>Table_FavorsAndGifts[[#Totals],[Estimated Costs]]</f>
        <v>0</v>
      </c>
      <c r="F12" s="6">
        <f>Table_FavorsAndGifts[[#Totals],[Actual Costs]]</f>
        <v>0</v>
      </c>
    </row>
    <row r="13" spans="1:28" ht="21" customHeight="1" x14ac:dyDescent="0.2">
      <c r="B13" s="9" t="s">
        <v>3</v>
      </c>
      <c r="C13" s="10">
        <v>0.02</v>
      </c>
      <c r="D13" s="11">
        <f>Total_Wedding_Budget*'Budget Summary'!$C13</f>
        <v>400</v>
      </c>
      <c r="E13" s="11">
        <f>Table_Ceremony[[#Totals],[Estimated Costs]]</f>
        <v>0</v>
      </c>
      <c r="F13" s="11">
        <f>Table_Ceremony[[#Totals],[Actual Costs]]</f>
        <v>0</v>
      </c>
    </row>
    <row r="14" spans="1:28" ht="21" customHeight="1" x14ac:dyDescent="0.2">
      <c r="B14" s="4" t="s">
        <v>41</v>
      </c>
      <c r="C14" s="5">
        <v>0.02</v>
      </c>
      <c r="D14" s="6">
        <f>Total_Wedding_Budget*'Budget Summary'!$C14</f>
        <v>400</v>
      </c>
      <c r="E14" s="6">
        <f>Table_Stationery[[#Totals],[Estimated Costs]]</f>
        <v>0</v>
      </c>
      <c r="F14" s="6">
        <f>Table_Stationery[[#Totals],[Actual Costs]]</f>
        <v>0</v>
      </c>
    </row>
    <row r="15" spans="1:28" ht="21" customHeight="1" x14ac:dyDescent="0.2">
      <c r="B15" s="9" t="s">
        <v>42</v>
      </c>
      <c r="C15" s="10">
        <v>0.02</v>
      </c>
      <c r="D15" s="11">
        <f>Total_Wedding_Budget*'Budget Summary'!$C15</f>
        <v>400</v>
      </c>
      <c r="E15" s="11">
        <f>Table_WeddingRings[[#Totals],[Estimated Costs]]</f>
        <v>0</v>
      </c>
      <c r="F15" s="11">
        <f>Table_WeddingRings[[#Totals],[Actual Costs]]</f>
        <v>0</v>
      </c>
    </row>
    <row r="16" spans="1:28" ht="21" customHeight="1" thickBot="1" x14ac:dyDescent="0.25">
      <c r="B16" s="4" t="s">
        <v>10</v>
      </c>
      <c r="C16" s="5">
        <v>0.01</v>
      </c>
      <c r="D16" s="6">
        <f>Total_Wedding_Budget*'Budget Summary'!$C16</f>
        <v>200</v>
      </c>
      <c r="E16" s="6">
        <f>Table_Transportation[[#Totals],[Estimated Costs]]</f>
        <v>0</v>
      </c>
      <c r="F16" s="6">
        <f>Table_Transportation[[#Totals],[Actual Costs]]</f>
        <v>0</v>
      </c>
    </row>
    <row r="17" spans="2:6" ht="21" customHeight="1" x14ac:dyDescent="0.2">
      <c r="B17" s="12" t="s">
        <v>46</v>
      </c>
      <c r="C17" s="13">
        <f>SUM(C7:C16)</f>
        <v>1</v>
      </c>
      <c r="D17" s="14">
        <f t="shared" ref="D17:F17" si="0">SUM(D7:D16)</f>
        <v>20000</v>
      </c>
      <c r="E17" s="14">
        <f t="shared" si="0"/>
        <v>0</v>
      </c>
      <c r="F17" s="14">
        <f t="shared" si="0"/>
        <v>0</v>
      </c>
    </row>
    <row r="18" spans="2:6" s="7" customFormat="1" ht="21" customHeight="1" x14ac:dyDescent="0.2">
      <c r="B18"/>
      <c r="C18"/>
      <c r="D18"/>
      <c r="E18"/>
      <c r="F18"/>
    </row>
    <row r="19" spans="2:6" ht="21" customHeight="1" x14ac:dyDescent="0.2">
      <c r="B19"/>
      <c r="C19"/>
      <c r="D19"/>
      <c r="E19"/>
      <c r="F19"/>
    </row>
    <row r="20" spans="2:6" ht="21" customHeight="1" x14ac:dyDescent="0.2">
      <c r="B20"/>
      <c r="C20"/>
      <c r="D20"/>
      <c r="E20"/>
      <c r="F20"/>
    </row>
    <row r="21" spans="2:6" ht="21" customHeight="1" x14ac:dyDescent="0.2">
      <c r="B21"/>
      <c r="C21"/>
      <c r="D21"/>
      <c r="E21"/>
      <c r="F21"/>
    </row>
    <row r="22" spans="2:6" ht="21" customHeight="1" x14ac:dyDescent="0.2">
      <c r="B22"/>
      <c r="C22"/>
      <c r="D22"/>
      <c r="E22"/>
      <c r="F22"/>
    </row>
    <row r="23" spans="2:6" ht="21" customHeight="1" x14ac:dyDescent="0.2">
      <c r="B23"/>
      <c r="C23"/>
      <c r="D23"/>
      <c r="E23"/>
      <c r="F23"/>
    </row>
    <row r="24" spans="2:6" ht="21" customHeight="1" x14ac:dyDescent="0.2">
      <c r="B24"/>
      <c r="C24"/>
      <c r="D24"/>
      <c r="E24"/>
      <c r="F24"/>
    </row>
    <row r="25" spans="2:6" ht="21" customHeight="1" x14ac:dyDescent="0.2">
      <c r="B25"/>
      <c r="C25"/>
      <c r="D25"/>
      <c r="E25"/>
      <c r="F25"/>
    </row>
    <row r="26" spans="2:6" ht="21" customHeight="1" x14ac:dyDescent="0.2">
      <c r="B26"/>
      <c r="C26"/>
      <c r="D26"/>
      <c r="E26"/>
      <c r="F26"/>
    </row>
    <row r="27" spans="2:6" ht="21" customHeight="1" x14ac:dyDescent="0.2">
      <c r="B27"/>
      <c r="C27"/>
      <c r="D27"/>
      <c r="E27"/>
      <c r="F27"/>
    </row>
    <row r="28" spans="2:6" ht="21" customHeight="1" x14ac:dyDescent="0.2">
      <c r="B28"/>
      <c r="C28"/>
      <c r="D28"/>
      <c r="E28"/>
      <c r="F28"/>
    </row>
    <row r="29" spans="2:6" ht="21" customHeight="1" x14ac:dyDescent="0.2">
      <c r="B29"/>
      <c r="C29"/>
      <c r="D29"/>
      <c r="E29"/>
      <c r="F29"/>
    </row>
    <row r="30" spans="2:6" ht="21" customHeight="1" x14ac:dyDescent="0.2">
      <c r="B30"/>
      <c r="C30"/>
      <c r="D30"/>
      <c r="E30"/>
      <c r="F30"/>
    </row>
    <row r="31" spans="2:6" ht="21" customHeight="1" x14ac:dyDescent="0.2">
      <c r="B31"/>
      <c r="C31"/>
      <c r="D31"/>
      <c r="E31"/>
      <c r="F31"/>
    </row>
    <row r="32" spans="2:6" ht="21" customHeight="1" x14ac:dyDescent="0.2">
      <c r="B32"/>
      <c r="C32"/>
      <c r="D32"/>
      <c r="E32"/>
      <c r="F32"/>
    </row>
    <row r="33" spans="2:6" ht="21" customHeight="1" x14ac:dyDescent="0.2">
      <c r="B33"/>
      <c r="C33"/>
      <c r="D33"/>
      <c r="E33"/>
      <c r="F33"/>
    </row>
  </sheetData>
  <mergeCells count="1">
    <mergeCell ref="B2:F2"/>
  </mergeCells>
  <conditionalFormatting sqref="E7:F17">
    <cfRule type="expression" dxfId="102" priority="3">
      <formula>E7&gt;$D7</formula>
    </cfRule>
  </conditionalFormatting>
  <conditionalFormatting sqref="C17">
    <cfRule type="cellIs" dxfId="101" priority="2" operator="notEqual">
      <formula>1</formula>
    </cfRule>
  </conditionalFormatting>
  <dataValidations count="7">
    <dataValidation allowBlank="1" showInputMessage="1" showErrorMessage="1" promptTitle="Wedding Budget" prompt="_x000a_Enter your Total Wedding Budget to cell C3 and it will be distributed following the Allocation % column. _x000a__x000a_In the Budget Details Tab, expense items are listed per category._x000a__x000a_" sqref="A1" xr:uid="{00000000-0002-0000-0000-000000000000}"/>
    <dataValidation allowBlank="1" showInputMessage="1" showErrorMessage="1" prompt="Enter your Total Wedding Budget in this cell" sqref="C4" xr:uid="{00000000-0002-0000-0000-000001000000}"/>
    <dataValidation allowBlank="1" showInputMessage="1" showErrorMessage="1" prompt="Expense Categories are listed down this column" sqref="B6" xr:uid="{00000000-0002-0000-0000-000002000000}"/>
    <dataValidation allowBlank="1" showInputMessage="1" showErrorMessage="1" prompt="Modify allocation % for each expense category below this column._x000a__x000a_Total for this column should be 100%." sqref="C6" xr:uid="{00000000-0002-0000-0000-000003000000}"/>
    <dataValidation allowBlank="1" showInputMessage="1" showErrorMessage="1" prompt="This column is automatically calculated from the Total Wedding Budget and the Allocation % for each Expense Category" sqref="D6" xr:uid="{00000000-0002-0000-0000-000004000000}"/>
    <dataValidation allowBlank="1" showInputMessage="1" showErrorMessage="1" prompt="This column is automatically calculated from the Actual Costs in the Budget Details Tab" sqref="F6" xr:uid="{00000000-0002-0000-0000-000005000000}"/>
    <dataValidation allowBlank="1" showInputMessage="1" showErrorMessage="1" prompt="This column is automatically calculated from the Estimated Costs in the Budget Details Tab" sqref="E6" xr:uid="{00000000-0002-0000-0000-000006000000}"/>
  </dataValidation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D80"/>
  <sheetViews>
    <sheetView showGridLines="0" tabSelected="1" view="pageBreakPreview" zoomScale="60" zoomScaleNormal="100" workbookViewId="0">
      <selection activeCell="B1" sqref="B1:D1"/>
    </sheetView>
  </sheetViews>
  <sheetFormatPr defaultColWidth="9" defaultRowHeight="21" customHeight="1" x14ac:dyDescent="0.2"/>
  <cols>
    <col min="1" max="1" width="1.5" style="2" customWidth="1"/>
    <col min="2" max="2" width="33.375" style="27" bestFit="1" customWidth="1"/>
    <col min="3" max="3" width="25.75" style="28" customWidth="1"/>
    <col min="4" max="4" width="25.875" style="28" customWidth="1"/>
    <col min="5" max="16384" width="9" style="2"/>
  </cols>
  <sheetData>
    <row r="1" spans="2:4" ht="55.5" customHeight="1" x14ac:dyDescent="0.2">
      <c r="B1" s="37" t="s">
        <v>73</v>
      </c>
      <c r="C1" s="37"/>
      <c r="D1" s="37"/>
    </row>
    <row r="2" spans="2:4" s="18" customFormat="1" ht="21" customHeight="1" x14ac:dyDescent="0.2">
      <c r="B2" s="21" t="s">
        <v>49</v>
      </c>
      <c r="C2" s="22" t="s">
        <v>44</v>
      </c>
      <c r="D2" s="22" t="s">
        <v>45</v>
      </c>
    </row>
    <row r="3" spans="2:4" ht="21" customHeight="1" x14ac:dyDescent="0.2">
      <c r="B3" s="29" t="s">
        <v>11</v>
      </c>
      <c r="C3" s="30"/>
      <c r="D3" s="30"/>
    </row>
    <row r="4" spans="2:4" ht="21" customHeight="1" x14ac:dyDescent="0.2">
      <c r="B4" s="23" t="s">
        <v>12</v>
      </c>
      <c r="C4" s="24"/>
      <c r="D4" s="24"/>
    </row>
    <row r="5" spans="2:4" ht="21" customHeight="1" x14ac:dyDescent="0.2">
      <c r="B5" s="29" t="s">
        <v>13</v>
      </c>
      <c r="C5" s="30"/>
      <c r="D5" s="30"/>
    </row>
    <row r="6" spans="2:4" ht="21" customHeight="1" x14ac:dyDescent="0.2">
      <c r="B6" s="23" t="s">
        <v>8</v>
      </c>
      <c r="C6" s="24"/>
      <c r="D6" s="24"/>
    </row>
    <row r="7" spans="2:4" ht="21" customHeight="1" thickBot="1" x14ac:dyDescent="0.25">
      <c r="B7" s="29" t="s">
        <v>14</v>
      </c>
      <c r="C7" s="30"/>
      <c r="D7" s="30"/>
    </row>
    <row r="8" spans="2:4" ht="21" customHeight="1" x14ac:dyDescent="0.2">
      <c r="B8" s="33" t="s">
        <v>46</v>
      </c>
      <c r="C8" s="34">
        <f>SUBTOTAL(109,Table_Reception[Estimated Costs])</f>
        <v>0</v>
      </c>
      <c r="D8" s="34">
        <f>SUBTOTAL(109,Table_Reception[Actual Costs])</f>
        <v>0</v>
      </c>
    </row>
    <row r="10" spans="2:4" ht="21" customHeight="1" x14ac:dyDescent="0.2">
      <c r="B10" s="25" t="s">
        <v>50</v>
      </c>
      <c r="C10" s="26" t="s">
        <v>44</v>
      </c>
      <c r="D10" s="26" t="s">
        <v>45</v>
      </c>
    </row>
    <row r="11" spans="2:4" ht="21" customHeight="1" x14ac:dyDescent="0.2">
      <c r="B11" s="31" t="s">
        <v>71</v>
      </c>
      <c r="C11" s="32"/>
      <c r="D11" s="32"/>
    </row>
    <row r="12" spans="2:4" ht="21" customHeight="1" x14ac:dyDescent="0.2">
      <c r="B12" s="27" t="s">
        <v>63</v>
      </c>
    </row>
    <row r="13" spans="2:4" ht="21" customHeight="1" x14ac:dyDescent="0.2">
      <c r="B13" s="31" t="s">
        <v>15</v>
      </c>
      <c r="C13" s="32"/>
      <c r="D13" s="32"/>
    </row>
    <row r="14" spans="2:4" ht="21" customHeight="1" x14ac:dyDescent="0.2">
      <c r="B14" s="27" t="s">
        <v>62</v>
      </c>
    </row>
    <row r="15" spans="2:4" ht="21" customHeight="1" x14ac:dyDescent="0.2">
      <c r="B15" s="31" t="s">
        <v>16</v>
      </c>
      <c r="C15" s="32"/>
      <c r="D15" s="32"/>
    </row>
    <row r="16" spans="2:4" ht="21" customHeight="1" thickBot="1" x14ac:dyDescent="0.25">
      <c r="B16" s="27" t="s">
        <v>14</v>
      </c>
    </row>
    <row r="17" spans="2:4" ht="21" customHeight="1" x14ac:dyDescent="0.2">
      <c r="B17" s="35" t="s">
        <v>46</v>
      </c>
      <c r="C17" s="36">
        <f>SUBTOTAL(109,Table_Attire[Estimated Costs])</f>
        <v>0</v>
      </c>
      <c r="D17" s="36">
        <f>SUBTOTAL(109,Table_Attire[Actual Costs])</f>
        <v>0</v>
      </c>
    </row>
    <row r="19" spans="2:4" ht="21" customHeight="1" x14ac:dyDescent="0.2">
      <c r="B19" s="25" t="s">
        <v>51</v>
      </c>
      <c r="C19" s="26" t="s">
        <v>44</v>
      </c>
      <c r="D19" s="26" t="s">
        <v>45</v>
      </c>
    </row>
    <row r="20" spans="2:4" ht="21" customHeight="1" x14ac:dyDescent="0.2">
      <c r="B20" s="31" t="s">
        <v>17</v>
      </c>
      <c r="C20" s="32"/>
      <c r="D20" s="32"/>
    </row>
    <row r="21" spans="2:4" ht="21" customHeight="1" x14ac:dyDescent="0.2">
      <c r="B21" s="27" t="s">
        <v>18</v>
      </c>
    </row>
    <row r="22" spans="2:4" ht="21" customHeight="1" x14ac:dyDescent="0.2">
      <c r="B22" s="31" t="s">
        <v>19</v>
      </c>
      <c r="C22" s="32"/>
      <c r="D22" s="32"/>
    </row>
    <row r="23" spans="2:4" ht="21" customHeight="1" x14ac:dyDescent="0.2">
      <c r="B23" s="27" t="s">
        <v>64</v>
      </c>
    </row>
    <row r="24" spans="2:4" ht="21" customHeight="1" x14ac:dyDescent="0.2">
      <c r="B24" s="31" t="s">
        <v>20</v>
      </c>
      <c r="C24" s="32"/>
      <c r="D24" s="32"/>
    </row>
    <row r="25" spans="2:4" ht="21" customHeight="1" x14ac:dyDescent="0.2">
      <c r="B25" s="27" t="s">
        <v>2</v>
      </c>
    </row>
    <row r="26" spans="2:4" ht="21" customHeight="1" x14ac:dyDescent="0.2">
      <c r="B26" s="31" t="s">
        <v>21</v>
      </c>
      <c r="C26" s="32"/>
      <c r="D26" s="32"/>
    </row>
    <row r="27" spans="2:4" ht="21" customHeight="1" x14ac:dyDescent="0.2">
      <c r="B27" s="27" t="s">
        <v>1</v>
      </c>
    </row>
    <row r="28" spans="2:4" ht="21" customHeight="1" thickBot="1" x14ac:dyDescent="0.25">
      <c r="B28" s="31" t="s">
        <v>14</v>
      </c>
      <c r="C28" s="32"/>
      <c r="D28" s="32"/>
    </row>
    <row r="29" spans="2:4" ht="21" customHeight="1" x14ac:dyDescent="0.2">
      <c r="B29" s="35" t="s">
        <v>46</v>
      </c>
      <c r="C29" s="36">
        <f>SUBTOTAL(109,Table_FlowersAndDecorations[Estimated Costs])</f>
        <v>0</v>
      </c>
      <c r="D29" s="36">
        <f>SUBTOTAL(109,Table_FlowersAndDecorations[Actual Costs])</f>
        <v>0</v>
      </c>
    </row>
    <row r="31" spans="2:4" ht="21" customHeight="1" x14ac:dyDescent="0.2">
      <c r="B31" s="25" t="s">
        <v>52</v>
      </c>
      <c r="C31" s="26" t="s">
        <v>44</v>
      </c>
      <c r="D31" s="26" t="s">
        <v>45</v>
      </c>
    </row>
    <row r="32" spans="2:4" ht="21" customHeight="1" x14ac:dyDescent="0.2">
      <c r="B32" s="31" t="s">
        <v>22</v>
      </c>
      <c r="C32" s="32"/>
      <c r="D32" s="32"/>
    </row>
    <row r="33" spans="2:4" ht="21" customHeight="1" x14ac:dyDescent="0.2">
      <c r="B33" s="27" t="s">
        <v>23</v>
      </c>
    </row>
    <row r="34" spans="2:4" ht="21" customHeight="1" x14ac:dyDescent="0.2">
      <c r="B34" s="31" t="s">
        <v>24</v>
      </c>
      <c r="C34" s="32"/>
      <c r="D34" s="32"/>
    </row>
    <row r="35" spans="2:4" ht="21" customHeight="1" x14ac:dyDescent="0.2">
      <c r="B35" s="27" t="s">
        <v>25</v>
      </c>
    </row>
    <row r="36" spans="2:4" ht="21" customHeight="1" thickBot="1" x14ac:dyDescent="0.25">
      <c r="B36" s="31" t="s">
        <v>14</v>
      </c>
      <c r="C36" s="32"/>
      <c r="D36" s="32"/>
    </row>
    <row r="37" spans="2:4" ht="21" customHeight="1" x14ac:dyDescent="0.2">
      <c r="B37" s="35" t="s">
        <v>46</v>
      </c>
      <c r="C37" s="36">
        <f>SUBTOTAL(109,Table_Music[Estimated Costs])</f>
        <v>0</v>
      </c>
      <c r="D37" s="36">
        <f>SUBTOTAL(109,Table_Music[Actual Costs])</f>
        <v>0</v>
      </c>
    </row>
    <row r="39" spans="2:4" ht="21" customHeight="1" x14ac:dyDescent="0.2">
      <c r="B39" s="25" t="s">
        <v>53</v>
      </c>
      <c r="C39" s="26" t="s">
        <v>44</v>
      </c>
      <c r="D39" s="26" t="s">
        <v>45</v>
      </c>
    </row>
    <row r="40" spans="2:4" ht="21" customHeight="1" x14ac:dyDescent="0.2">
      <c r="B40" s="31" t="s">
        <v>6</v>
      </c>
      <c r="C40" s="32"/>
      <c r="D40" s="32"/>
    </row>
    <row r="41" spans="2:4" ht="21" customHeight="1" x14ac:dyDescent="0.2">
      <c r="B41" s="27" t="s">
        <v>7</v>
      </c>
    </row>
    <row r="42" spans="2:4" ht="21" customHeight="1" x14ac:dyDescent="0.2">
      <c r="B42" s="31" t="s">
        <v>26</v>
      </c>
      <c r="C42" s="32"/>
      <c r="D42" s="32"/>
    </row>
    <row r="43" spans="2:4" ht="21" customHeight="1" thickBot="1" x14ac:dyDescent="0.25">
      <c r="B43" s="27" t="s">
        <v>14</v>
      </c>
    </row>
    <row r="44" spans="2:4" ht="21" customHeight="1" x14ac:dyDescent="0.2">
      <c r="B44" s="35" t="s">
        <v>46</v>
      </c>
      <c r="C44" s="36">
        <f>SUBTOTAL(109,Table_PhotographsAndVideo[Estimated Costs])</f>
        <v>0</v>
      </c>
      <c r="D44" s="36">
        <f>SUBTOTAL(105,Table_PhotographsAndVideo[Actual Costs])</f>
        <v>0</v>
      </c>
    </row>
    <row r="46" spans="2:4" ht="21" customHeight="1" x14ac:dyDescent="0.2">
      <c r="B46" s="25" t="s">
        <v>54</v>
      </c>
      <c r="C46" s="26" t="s">
        <v>44</v>
      </c>
      <c r="D46" s="26" t="s">
        <v>45</v>
      </c>
    </row>
    <row r="47" spans="2:4" ht="21" customHeight="1" x14ac:dyDescent="0.2">
      <c r="B47" s="31" t="s">
        <v>65</v>
      </c>
      <c r="C47" s="32"/>
      <c r="D47" s="32"/>
    </row>
    <row r="48" spans="2:4" ht="21" customHeight="1" x14ac:dyDescent="0.2">
      <c r="B48" s="27" t="s">
        <v>66</v>
      </c>
    </row>
    <row r="49" spans="2:4" ht="21" customHeight="1" thickBot="1" x14ac:dyDescent="0.25">
      <c r="B49" s="31" t="s">
        <v>14</v>
      </c>
      <c r="C49" s="32"/>
      <c r="D49" s="32"/>
    </row>
    <row r="50" spans="2:4" ht="21" customHeight="1" x14ac:dyDescent="0.2">
      <c r="B50" s="35" t="s">
        <v>46</v>
      </c>
      <c r="C50" s="36">
        <f>SUBTOTAL(109,Table_FavorsAndGifts[Estimated Costs])</f>
        <v>0</v>
      </c>
      <c r="D50" s="36">
        <f>SUBTOTAL(109,Table_FavorsAndGifts[Actual Costs])</f>
        <v>0</v>
      </c>
    </row>
    <row r="52" spans="2:4" ht="21" customHeight="1" x14ac:dyDescent="0.2">
      <c r="B52" s="25" t="s">
        <v>55</v>
      </c>
      <c r="C52" s="26" t="s">
        <v>44</v>
      </c>
      <c r="D52" s="26" t="s">
        <v>45</v>
      </c>
    </row>
    <row r="53" spans="2:4" ht="21" customHeight="1" x14ac:dyDescent="0.2">
      <c r="B53" s="31" t="s">
        <v>27</v>
      </c>
      <c r="C53" s="32"/>
      <c r="D53" s="32"/>
    </row>
    <row r="54" spans="2:4" ht="21" customHeight="1" x14ac:dyDescent="0.2">
      <c r="B54" s="27" t="s">
        <v>28</v>
      </c>
    </row>
    <row r="55" spans="2:4" ht="21" customHeight="1" thickBot="1" x14ac:dyDescent="0.25">
      <c r="B55" s="31" t="s">
        <v>14</v>
      </c>
      <c r="C55" s="32"/>
      <c r="D55" s="32"/>
    </row>
    <row r="56" spans="2:4" ht="21" customHeight="1" x14ac:dyDescent="0.2">
      <c r="B56" s="35" t="s">
        <v>46</v>
      </c>
      <c r="C56" s="36">
        <f>SUBTOTAL(109,Table_Ceremony[Estimated Costs])</f>
        <v>0</v>
      </c>
      <c r="D56" s="36">
        <f>SUBTOTAL(109,Table_Ceremony[Actual Costs])</f>
        <v>0</v>
      </c>
    </row>
    <row r="58" spans="2:4" ht="21" customHeight="1" x14ac:dyDescent="0.2">
      <c r="B58" s="25" t="s">
        <v>56</v>
      </c>
      <c r="C58" s="26" t="s">
        <v>44</v>
      </c>
      <c r="D58" s="26" t="s">
        <v>45</v>
      </c>
    </row>
    <row r="59" spans="2:4" ht="21" customHeight="1" x14ac:dyDescent="0.2">
      <c r="B59" s="31" t="s">
        <v>29</v>
      </c>
      <c r="C59" s="32"/>
      <c r="D59" s="32"/>
    </row>
    <row r="60" spans="2:4" ht="21" customHeight="1" x14ac:dyDescent="0.2">
      <c r="B60" s="27" t="s">
        <v>30</v>
      </c>
    </row>
    <row r="61" spans="2:4" ht="21" customHeight="1" x14ac:dyDescent="0.2">
      <c r="B61" s="31" t="s">
        <v>9</v>
      </c>
      <c r="C61" s="32"/>
      <c r="D61" s="32"/>
    </row>
    <row r="62" spans="2:4" ht="21" customHeight="1" x14ac:dyDescent="0.2">
      <c r="B62" s="27" t="s">
        <v>31</v>
      </c>
    </row>
    <row r="63" spans="2:4" ht="21" customHeight="1" x14ac:dyDescent="0.2">
      <c r="B63" s="31" t="s">
        <v>32</v>
      </c>
      <c r="C63" s="32"/>
      <c r="D63" s="32"/>
    </row>
    <row r="64" spans="2:4" ht="21" customHeight="1" x14ac:dyDescent="0.2">
      <c r="B64" s="27" t="s">
        <v>33</v>
      </c>
    </row>
    <row r="65" spans="2:4" ht="21" customHeight="1" x14ac:dyDescent="0.2">
      <c r="B65" s="31" t="s">
        <v>34</v>
      </c>
      <c r="C65" s="32"/>
      <c r="D65" s="32"/>
    </row>
    <row r="66" spans="2:4" ht="21" customHeight="1" thickBot="1" x14ac:dyDescent="0.25">
      <c r="B66" s="27" t="s">
        <v>14</v>
      </c>
    </row>
    <row r="67" spans="2:4" ht="21" customHeight="1" x14ac:dyDescent="0.2">
      <c r="B67" s="35" t="s">
        <v>46</v>
      </c>
      <c r="C67" s="36">
        <f>SUBTOTAL(109,Table_Stationery[Estimated Costs])</f>
        <v>0</v>
      </c>
      <c r="D67" s="36">
        <f>SUBTOTAL(109,Table_Stationery[Actual Costs])</f>
        <v>0</v>
      </c>
    </row>
    <row r="69" spans="2:4" ht="21" customHeight="1" x14ac:dyDescent="0.2">
      <c r="B69" s="25" t="s">
        <v>57</v>
      </c>
      <c r="C69" s="26" t="s">
        <v>44</v>
      </c>
      <c r="D69" s="26" t="s">
        <v>45</v>
      </c>
    </row>
    <row r="70" spans="2:4" ht="21" customHeight="1" x14ac:dyDescent="0.2">
      <c r="B70" s="31" t="s">
        <v>67</v>
      </c>
      <c r="C70" s="32"/>
      <c r="D70" s="32"/>
    </row>
    <row r="71" spans="2:4" ht="21" customHeight="1" thickBot="1" x14ac:dyDescent="0.25">
      <c r="B71" s="27" t="s">
        <v>68</v>
      </c>
    </row>
    <row r="72" spans="2:4" ht="21" customHeight="1" x14ac:dyDescent="0.2">
      <c r="B72" s="35" t="s">
        <v>46</v>
      </c>
      <c r="C72" s="36">
        <f>SUBTOTAL(109,Table_WeddingRings[Estimated Costs])</f>
        <v>0</v>
      </c>
      <c r="D72" s="36">
        <f>SUBTOTAL(109,Table_WeddingRings[Actual Costs])</f>
        <v>0</v>
      </c>
    </row>
    <row r="74" spans="2:4" ht="21" customHeight="1" x14ac:dyDescent="0.2">
      <c r="B74" s="25" t="s">
        <v>58</v>
      </c>
      <c r="C74" s="26" t="s">
        <v>44</v>
      </c>
      <c r="D74" s="26" t="s">
        <v>45</v>
      </c>
    </row>
    <row r="75" spans="2:4" ht="21" customHeight="1" x14ac:dyDescent="0.2">
      <c r="B75" s="31" t="s">
        <v>69</v>
      </c>
      <c r="C75" s="32"/>
      <c r="D75" s="32"/>
    </row>
    <row r="76" spans="2:4" ht="21" customHeight="1" x14ac:dyDescent="0.2">
      <c r="B76" s="27" t="s">
        <v>70</v>
      </c>
    </row>
    <row r="77" spans="2:4" ht="21" customHeight="1" x14ac:dyDescent="0.2">
      <c r="B77" s="31" t="s">
        <v>35</v>
      </c>
      <c r="C77" s="32"/>
      <c r="D77" s="32"/>
    </row>
    <row r="78" spans="2:4" ht="21" customHeight="1" x14ac:dyDescent="0.2">
      <c r="B78" s="27" t="s">
        <v>36</v>
      </c>
    </row>
    <row r="79" spans="2:4" ht="21" customHeight="1" thickBot="1" x14ac:dyDescent="0.25">
      <c r="B79" s="31" t="s">
        <v>14</v>
      </c>
      <c r="C79" s="32"/>
      <c r="D79" s="32"/>
    </row>
    <row r="80" spans="2:4" ht="21" customHeight="1" x14ac:dyDescent="0.2">
      <c r="B80" s="35" t="s">
        <v>46</v>
      </c>
      <c r="C80" s="36">
        <f>SUBTOTAL(109,Table_Transportation[Estimated Costs])</f>
        <v>0</v>
      </c>
      <c r="D80" s="36">
        <f>SUBTOTAL(109,Table_Transportation[Actual Costs])</f>
        <v>0</v>
      </c>
    </row>
  </sheetData>
  <mergeCells count="1">
    <mergeCell ref="B1:D1"/>
  </mergeCells>
  <dataValidations count="1">
    <dataValidation allowBlank="1" showInputMessage="1" showErrorMessage="1" prompt="For each Expense Category, you can modify items and enter estimated and actual costs." sqref="A1" xr:uid="{00000000-0002-0000-0100-000000000000}"/>
  </dataValidations>
  <pageMargins left="0.7" right="0.7" top="0.75" bottom="0.75" header="0.3" footer="0.3"/>
  <pageSetup scale="98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5FDFB9F-3EE9-4B4D-8213-B3A7269F1D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8C7367-03D4-4B1E-91A0-A1511E83F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A37BA-547D-4E63-B822-D506CDCC9D3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Summary</vt:lpstr>
      <vt:lpstr>Budget Details</vt:lpstr>
      <vt:lpstr>'Budget Details'!Print_Area</vt:lpstr>
      <vt:lpstr>'Budget Summary'!Print_Area</vt:lpstr>
      <vt:lpstr>Total_Wedding_Budget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2019-02-11T03:21:58Z</dcterms:created>
  <dcterms:modified xsi:type="dcterms:W3CDTF">2022-10-20T21:44:55Z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