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0D51C6E9-5439-4C90-B236-3BA85678FBA9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ERSONAL MONTHLY BUDGET" sheetId="1" r:id="rId1"/>
  </sheets>
  <definedNames>
    <definedName name="_xlnm.Print_Area" localSheetId="0">'PERSONAL MONTHLY BUDGET'!$A$1:$I$64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I55" i="1"/>
  <c r="I52" i="1"/>
  <c r="I53" i="1"/>
  <c r="I54" i="1"/>
  <c r="I45" i="1"/>
  <c r="I44" i="1"/>
  <c r="I12" i="1"/>
  <c r="I13" i="1"/>
  <c r="I14" i="1"/>
  <c r="I15" i="1"/>
  <c r="I18" i="1" s="1"/>
  <c r="I16" i="1"/>
  <c r="I17" i="1"/>
  <c r="D37" i="1"/>
  <c r="D9" i="1" l="1"/>
  <c r="D5" i="1"/>
  <c r="F61" i="1"/>
  <c r="F59" i="1"/>
  <c r="I49" i="1"/>
  <c r="I50" i="1"/>
  <c r="I51" i="1"/>
  <c r="I56" i="1"/>
  <c r="I41" i="1"/>
  <c r="I42" i="1"/>
  <c r="I43" i="1"/>
  <c r="I35" i="1"/>
  <c r="I36" i="1"/>
  <c r="I37" i="1"/>
  <c r="I28" i="1"/>
  <c r="I29" i="1"/>
  <c r="I30" i="1"/>
  <c r="I31" i="1"/>
  <c r="I21" i="1"/>
  <c r="I22" i="1"/>
  <c r="I23" i="1"/>
  <c r="I24" i="1"/>
  <c r="D49" i="1"/>
  <c r="D50" i="1"/>
  <c r="D51" i="1"/>
  <c r="D52" i="1"/>
  <c r="D53" i="1"/>
  <c r="D54" i="1"/>
  <c r="D56" i="1"/>
  <c r="D41" i="1"/>
  <c r="D42" i="1"/>
  <c r="D43" i="1"/>
  <c r="D44" i="1"/>
  <c r="D45" i="1"/>
  <c r="D35" i="1"/>
  <c r="D36" i="1"/>
  <c r="D28" i="1"/>
  <c r="D29" i="1"/>
  <c r="D30" i="1"/>
  <c r="D31" i="1"/>
  <c r="D21" i="1"/>
  <c r="D22" i="1"/>
  <c r="D23" i="1"/>
  <c r="D24" i="1"/>
  <c r="D12" i="1"/>
  <c r="D13" i="1"/>
  <c r="D14" i="1"/>
  <c r="D15" i="1"/>
  <c r="D16" i="1"/>
  <c r="D17" i="1"/>
  <c r="I32" i="1" l="1"/>
  <c r="I25" i="1"/>
  <c r="I5" i="1"/>
  <c r="I3" i="1"/>
  <c r="I7" i="1" s="1"/>
  <c r="D38" i="1"/>
  <c r="D18" i="1"/>
  <c r="D57" i="1"/>
  <c r="I38" i="1"/>
  <c r="F63" i="1"/>
  <c r="D32" i="1"/>
  <c r="D46" i="1"/>
  <c r="I46" i="1"/>
  <c r="I57" i="1"/>
  <c r="D25" i="1"/>
</calcChain>
</file>

<file path=xl/sharedStrings.xml><?xml version="1.0" encoding="utf-8"?>
<sst xmlns="http://schemas.openxmlformats.org/spreadsheetml/2006/main" count="130" uniqueCount="78">
  <si>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</si>
  <si>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</si>
  <si>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</si>
  <si>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</si>
  <si>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</si>
  <si>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</si>
  <si>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</si>
  <si>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</si>
  <si>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</si>
  <si>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</si>
  <si>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</si>
  <si>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</si>
  <si>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</si>
  <si>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</si>
  <si>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</si>
  <si>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</si>
  <si>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</si>
  <si>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</si>
  <si>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Live theater</t>
  </si>
  <si>
    <t>Other</t>
  </si>
  <si>
    <t>Maintenance or repairs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</si>
  <si>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</si>
  <si>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</si>
  <si>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</si>
  <si>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</si>
  <si>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</si>
  <si>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</si>
  <si>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</si>
  <si>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</si>
  <si>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</si>
  <si>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</si>
  <si>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</si>
  <si>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</si>
  <si>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</si>
  <si>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</si>
  <si>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</si>
  <si>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</si>
  <si>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</si>
  <si>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</si>
  <si>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</si>
  <si>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</si>
  <si>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</si>
  <si>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</si>
  <si>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</si>
  <si>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</si>
  <si>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</si>
  <si>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</si>
  <si>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</si>
  <si>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</si>
  <si>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</si>
  <si>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</si>
  <si>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</si>
  <si>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</si>
  <si>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</si>
  <si>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</si>
  <si>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</si>
  <si>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</si>
  <si>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</si>
  <si>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</si>
  <si>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</si>
  <si>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</si>
  <si>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</si>
  <si>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</si>
  <si>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</si>
  <si>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</si>
  <si>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</si>
  <si>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</si>
  <si>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ACTUAL BALANCE 
(Actual income minus expenses)</t>
  </si>
  <si>
    <t>Payments on lien</t>
  </si>
  <si>
    <t xml:space="preserve">Projected </t>
  </si>
  <si>
    <t xml:space="preserve">Actual </t>
  </si>
  <si>
    <t>Projected</t>
  </si>
  <si>
    <t>Actual</t>
  </si>
  <si>
    <r>
      <rPr>
        <b/>
        <sz val="12"/>
        <color theme="1"/>
        <rFont val="Century Gothic"/>
        <family val="2"/>
        <scheme val="major"/>
      </rPr>
      <t xml:space="preserve">DIFFERENCE </t>
    </r>
    <r>
      <rPr>
        <sz val="12"/>
        <color theme="1"/>
        <rFont val="Century Gothic"/>
        <family val="2"/>
        <scheme val="major"/>
      </rPr>
      <t xml:space="preserve">
(Actual minus projected)</t>
    </r>
  </si>
  <si>
    <r>
      <rPr>
        <b/>
        <sz val="12"/>
        <color theme="1"/>
        <rFont val="Century Gothic"/>
        <family val="2"/>
        <scheme val="major"/>
      </rPr>
      <t xml:space="preserve">PROJECTED BALANCE </t>
    </r>
    <r>
      <rPr>
        <sz val="12"/>
        <color theme="1"/>
        <rFont val="Century Gothic"/>
        <family val="2"/>
        <scheme val="major"/>
      </rPr>
      <t xml:space="preserve">
(Projected income minus expenses)</t>
    </r>
  </si>
  <si>
    <t>Charity 4</t>
  </si>
  <si>
    <t>Charity 5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</si>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</sst>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12"/>
      <color theme="1"/>
      <name val="Century Gothic"/>
      <family val="2"/>
      <scheme val="major"/>
    </font>
    <font>
      <b/>
      <sz val="36"/>
      <color theme="9" tint="-0.499984740745262"/>
      <name val="Century Gothic"/>
      <family val="2"/>
      <scheme val="maj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/>
      <bottom style="double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/>
      <bottom style="thin">
        <color theme="9" tint="-0.249977111117893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164" fontId="6" fillId="4" borderId="10" xfId="0" applyNumberFormat="1" applyFont="1" applyFill="1" applyBorder="1" applyAlignment="1">
      <alignment horizontal="center" vertical="center"/>
    </xf>
    <xf numFmtId="8" fontId="7" fillId="2" borderId="4" xfId="0" applyNumberFormat="1" applyFont="1" applyFill="1" applyBorder="1" applyAlignment="1">
      <alignment horizontal="center" vertical="center"/>
    </xf>
    <xf numFmtId="8" fontId="6" fillId="4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4" borderId="9" xfId="0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4" borderId="1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6" fillId="2" borderId="12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2"/>
    </xf>
    <xf numFmtId="164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indent="3"/>
    </xf>
    <xf numFmtId="0" fontId="7" fillId="4" borderId="9" xfId="0" applyFont="1" applyFill="1" applyBorder="1" applyAlignment="1">
      <alignment horizontal="left" vertical="center" indent="2"/>
    </xf>
    <xf numFmtId="164" fontId="7" fillId="4" borderId="9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 indent="2"/>
    </xf>
    <xf numFmtId="0" fontId="8" fillId="0" borderId="13" xfId="1" applyFont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 indent="1"/>
    </xf>
    <xf numFmtId="0" fontId="6" fillId="4" borderId="4" xfId="2" applyFont="1" applyFill="1" applyBorder="1" applyAlignment="1">
      <alignment horizontal="left" vertical="center" wrapText="1" indent="1"/>
    </xf>
    <xf numFmtId="0" fontId="7" fillId="4" borderId="4" xfId="2" applyFont="1" applyFill="1" applyBorder="1" applyAlignment="1">
      <alignment horizontal="left" vertical="center" wrapText="1" indent="1"/>
    </xf>
    <xf numFmtId="0" fontId="7" fillId="4" borderId="4" xfId="2" applyFont="1" applyFill="1" applyBorder="1" applyAlignment="1">
      <alignment horizontal="left" vertical="center" indent="1"/>
    </xf>
    <xf numFmtId="0" fontId="7" fillId="2" borderId="4" xfId="2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/>
    </xf>
    <xf numFmtId="8" fontId="6" fillId="4" borderId="4" xfId="0" applyNumberFormat="1" applyFont="1" applyFill="1" applyBorder="1" applyAlignment="1">
      <alignment horizontal="center" vertical="center"/>
    </xf>
    <xf numFmtId="8" fontId="6" fillId="2" borderId="4" xfId="0" applyNumberFormat="1" applyFont="1" applyFill="1" applyBorder="1" applyAlignment="1">
      <alignment horizontal="center" vertical="center"/>
    </xf>
    <xf numFmtId="0" fontId="6" fillId="4" borderId="12" xfId="3" applyFont="1" applyFill="1" applyBorder="1" applyAlignment="1">
      <alignment horizontal="left" vertical="center" indent="2"/>
    </xf>
    <xf numFmtId="0" fontId="6" fillId="4" borderId="14" xfId="3" applyFont="1" applyFill="1" applyBorder="1" applyAlignment="1">
      <alignment horizontal="left" vertical="center" indent="2"/>
    </xf>
    <xf numFmtId="0" fontId="6" fillId="4" borderId="11" xfId="3" applyFont="1" applyFill="1" applyBorder="1" applyAlignment="1">
      <alignment horizontal="left" vertical="center" indent="2"/>
    </xf>
    <xf numFmtId="0" fontId="6" fillId="4" borderId="8" xfId="3" applyFont="1" applyFill="1" applyBorder="1" applyAlignment="1">
      <alignment horizontal="left" vertical="center" indent="2"/>
    </xf>
    <xf numFmtId="0" fontId="6" fillId="4" borderId="15" xfId="3" applyFont="1" applyFill="1" applyBorder="1" applyAlignment="1">
      <alignment horizontal="left" vertical="center" indent="2"/>
    </xf>
    <xf numFmtId="0" fontId="6" fillId="4" borderId="6" xfId="3" applyFont="1" applyFill="1" applyBorder="1" applyAlignment="1">
      <alignment horizontal="left" vertical="center" indent="2"/>
    </xf>
    <xf numFmtId="0" fontId="6" fillId="2" borderId="12" xfId="3" applyFont="1" applyFill="1" applyBorder="1" applyAlignment="1">
      <alignment horizontal="left" vertical="center" indent="2"/>
    </xf>
    <xf numFmtId="0" fontId="6" fillId="2" borderId="14" xfId="3" applyFont="1" applyFill="1" applyBorder="1" applyAlignment="1">
      <alignment horizontal="left" vertical="center" indent="2"/>
    </xf>
    <xf numFmtId="0" fontId="6" fillId="2" borderId="11" xfId="3" applyFont="1" applyFill="1" applyBorder="1" applyAlignment="1">
      <alignment horizontal="left" vertical="center" indent="2"/>
    </xf>
    <xf numFmtId="0" fontId="6" fillId="2" borderId="8" xfId="3" applyFont="1" applyFill="1" applyBorder="1" applyAlignment="1">
      <alignment horizontal="left" vertical="center" indent="2"/>
    </xf>
    <xf numFmtId="0" fontId="6" fillId="2" borderId="15" xfId="3" applyFont="1" applyFill="1" applyBorder="1" applyAlignment="1">
      <alignment horizontal="left" vertical="center" indent="2"/>
    </xf>
    <xf numFmtId="0" fontId="6" fillId="2" borderId="6" xfId="3" applyFont="1" applyFill="1" applyBorder="1" applyAlignment="1">
      <alignment horizontal="left" vertical="center" indent="2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theme="9" tint="-0.249977111117893"/>
        </top>
        <bottom style="thin">
          <color theme="9" tint="-0.249977111117893"/>
        </bottom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major"/>
      </font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75"/>
      <tableStyleElement type="headerRow" dxfId="174"/>
      <tableStyleElement type="totalRow" dxfId="173"/>
      <tableStyleElement type="firstColumn" dxfId="172"/>
      <tableStyleElement type="lastColumn" dxfId="171"/>
      <tableStyleElement type="firstRowStripe" dxfId="170"/>
      <tableStyleElement type="firstColumnStripe" dxfId="1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A11:D18" totalsRowCount="1" headerRowDxfId="167" dataDxfId="165" totalsRowDxfId="163" headerRowBorderDxfId="166" tableBorderDxfId="164" totalsRowBorderDxfId="162">
  <autoFilter ref="A11:D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61" totalsRowDxfId="160"/>
    <tableColumn id="2" xr3:uid="{00000000-0010-0000-0000-000002000000}" name="Projected " dataDxfId="159" totalsRowDxfId="158"/>
    <tableColumn id="3" xr3:uid="{00000000-0010-0000-0000-000003000000}" name="Actual " dataDxfId="157" totalsRowDxfId="156"/>
    <tableColumn id="4" xr3:uid="{00000000-0010-0000-0000-000004000000}" name="Difference" totalsRowFunction="sum" dataDxfId="155" totalsRowDxfId="154">
      <calculatedColumnFormula>Housing[[#This Row],[Projected ]]-Housing[[#This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F48:I57" totalsRowCount="1" headerRowDxfId="41" dataDxfId="39" totalsRowDxfId="37" headerRowBorderDxfId="40" tableBorderDxfId="38" totalsRowBorderDxfId="36" headerRowCellStyle="Normal">
  <autoFilter ref="F48:I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35" totalsRowDxfId="34"/>
    <tableColumn id="2" xr3:uid="{00000000-0010-0000-0A00-000002000000}" name="Projected" dataDxfId="33" totalsRowDxfId="32"/>
    <tableColumn id="3" xr3:uid="{00000000-0010-0000-0A00-000003000000}" name="Actual" dataDxfId="31" totalsRowDxfId="30"/>
    <tableColumn id="4" xr3:uid="{00000000-0010-0000-0A00-000004000000}" name="Difference" totalsRowFunction="sum" dataDxfId="29" totalsRowDxfId="28">
      <calculatedColumnFormula>Legal[[#This Row],[Projected]]-Legal[[#This Row],[Actual]]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A48:D57" totalsRowCount="1" headerRowDxfId="27" dataDxfId="25" totalsRowDxfId="23" headerRowBorderDxfId="26" tableBorderDxfId="24" totalsRowBorderDxfId="22">
  <autoFilter ref="A48:D5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21" totalsRowDxfId="20"/>
    <tableColumn id="2" xr3:uid="{00000000-0010-0000-0B00-000002000000}" name="Projected " dataDxfId="19" totalsRowDxfId="18"/>
    <tableColumn id="3" xr3:uid="{00000000-0010-0000-0B00-000003000000}" name="Actual " dataDxfId="17" totalsRowDxfId="16"/>
    <tableColumn id="4" xr3:uid="{00000000-0010-0000-0B00-000004000000}" name="Difference" totalsRowFunction="sum" dataDxfId="15" totalsRowDxfId="14">
      <calculatedColumnFormula>PersonalCare[[#This Row],[Projected ]]-PersonalCare[[#This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F11:I18" totalsRowCount="1" headerRowDxfId="13" dataDxfId="11" totalsRowDxfId="9" headerRowBorderDxfId="12" tableBorderDxfId="10" totalsRowBorderDxfId="8" headerRowCellStyle="Normal">
  <autoFilter ref="F11:I17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7" totalsRowDxfId="6"/>
    <tableColumn id="2" xr3:uid="{00000000-0010-0000-0100-000002000000}" name="Projected " dataDxfId="5" totalsRowDxfId="4"/>
    <tableColumn id="3" xr3:uid="{00000000-0010-0000-0100-000003000000}" name="Actual " dataDxfId="3" totalsRowDxfId="2"/>
    <tableColumn id="4" xr3:uid="{00000000-0010-0000-0100-000004000000}" name="Difference" totalsRowFunction="sum" dataDxfId="1" totalsRowDxfId="0">
      <calculatedColumnFormula>Entertainment[[#This Row],[Projected ]]-Entertainment[[#This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F20:I25" totalsRowCount="1" headerRowDxfId="153" dataDxfId="151" totalsRowDxfId="149" headerRowBorderDxfId="152" tableBorderDxfId="150" totalsRowBorderDxfId="148">
  <autoFilter ref="F20:I24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47" totalsRowDxfId="146"/>
    <tableColumn id="2" xr3:uid="{00000000-0010-0000-0200-000002000000}" name="Projected " dataDxfId="145" totalsRowDxfId="144"/>
    <tableColumn id="3" xr3:uid="{00000000-0010-0000-0200-000003000000}" name="Actual " dataDxfId="143" totalsRowDxfId="142"/>
    <tableColumn id="4" xr3:uid="{00000000-0010-0000-0200-000004000000}" name="Difference" totalsRowFunction="sum" dataDxfId="141" totalsRowDxfId="140">
      <calculatedColumnFormula>Loans[[#This Row],[Projected ]]-Loans[[#This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A20:D25" totalsRowCount="1" headerRowDxfId="139" dataDxfId="137" totalsRowDxfId="135" headerRowBorderDxfId="138" tableBorderDxfId="136" totalsRowBorderDxfId="134" headerRowCellStyle="Normal">
  <autoFilter ref="A20:D2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133" totalsRowDxfId="132"/>
    <tableColumn id="2" xr3:uid="{00000000-0010-0000-0300-000002000000}" name="Projected " dataDxfId="131" totalsRowDxfId="130"/>
    <tableColumn id="3" xr3:uid="{00000000-0010-0000-0300-000003000000}" name="Actual" dataDxfId="129" totalsRowDxfId="128"/>
    <tableColumn id="4" xr3:uid="{00000000-0010-0000-0300-000004000000}" name="Difference" totalsRowFunction="sum" dataDxfId="127" totalsRowDxfId="126">
      <calculatedColumnFormula>Transportation[[#This Row],[Projected ]]-Transportation[[#This Row],[Actual]]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A27:D32" totalsRowCount="1" headerRowDxfId="125" dataDxfId="123" totalsRowDxfId="121" headerRowBorderDxfId="124" tableBorderDxfId="122" totalsRowBorderDxfId="120" headerRowCellStyle="Normal">
  <autoFilter ref="A27:D3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119" totalsRowDxfId="118"/>
    <tableColumn id="2" xr3:uid="{00000000-0010-0000-0400-000002000000}" name="Projected" dataDxfId="117" totalsRowDxfId="116"/>
    <tableColumn id="3" xr3:uid="{00000000-0010-0000-0400-000003000000}" name="Actual " dataDxfId="115" totalsRowDxfId="114"/>
    <tableColumn id="4" xr3:uid="{00000000-0010-0000-0400-000004000000}" name="Difference" totalsRowFunction="sum" dataDxfId="113" totalsRowDxfId="112">
      <calculatedColumnFormula>Insurance[[#This Row],[Projected]]-Insurance[[#This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F27:I32" totalsRowCount="1" headerRowDxfId="111" dataDxfId="109" totalsRowDxfId="107" headerRowBorderDxfId="110" tableBorderDxfId="108" totalsRowBorderDxfId="106" headerRowCellStyle="Normal">
  <autoFilter ref="F27:I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105" totalsRowDxfId="104"/>
    <tableColumn id="2" xr3:uid="{00000000-0010-0000-0500-000002000000}" name="Projected " dataDxfId="103" totalsRowDxfId="102"/>
    <tableColumn id="3" xr3:uid="{00000000-0010-0000-0500-000003000000}" name="Actual " dataDxfId="101" totalsRowDxfId="100"/>
    <tableColumn id="4" xr3:uid="{00000000-0010-0000-0500-000004000000}" name="Difference" totalsRowFunction="sum" dataDxfId="99" totalsRowDxfId="98">
      <calculatedColumnFormula>Taxes[[#This Row],[Projected ]]-Taxes[[#This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F34:I38" totalsRowCount="1" headerRowDxfId="97" dataDxfId="95" totalsRowDxfId="93" headerRowBorderDxfId="96" tableBorderDxfId="94" totalsRowBorderDxfId="92" headerRowCellStyle="Normal">
  <autoFilter ref="F34:I37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91" totalsRowDxfId="90"/>
    <tableColumn id="2" xr3:uid="{00000000-0010-0000-0600-000002000000}" name="Projected " dataDxfId="89" totalsRowDxfId="88"/>
    <tableColumn id="3" xr3:uid="{00000000-0010-0000-0600-000003000000}" name="Actual " dataDxfId="87" totalsRowDxfId="86"/>
    <tableColumn id="4" xr3:uid="{00000000-0010-0000-0600-000004000000}" name="Difference" totalsRowFunction="sum" dataDxfId="85" totalsRowDxfId="84">
      <calculatedColumnFormula>Savings[[#This Row],[Projected ]]-Savings[[#This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A34:D38" totalsRowCount="1" headerRowDxfId="83" dataDxfId="81" totalsRowDxfId="79" headerRowBorderDxfId="82" tableBorderDxfId="80" totalsRowBorderDxfId="78" headerRowCellStyle="Normal">
  <autoFilter ref="A34:D3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77" totalsRowDxfId="76"/>
    <tableColumn id="2" xr3:uid="{00000000-0010-0000-0700-000002000000}" name="Projected " dataDxfId="75" totalsRowDxfId="74"/>
    <tableColumn id="3" xr3:uid="{00000000-0010-0000-0700-000003000000}" name="Actual " dataDxfId="73" totalsRowDxfId="72"/>
    <tableColumn id="4" xr3:uid="{00000000-0010-0000-0700-000004000000}" name="Difference" totalsRowFunction="sum" dataDxfId="71" totalsRowDxfId="70">
      <calculatedColumnFormula>Food[[#This Row],[Projected ]]-Food[[#This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F40:I46" totalsRowCount="1" headerRowDxfId="69" dataDxfId="67" totalsRowDxfId="65" headerRowBorderDxfId="68" tableBorderDxfId="66" totalsRowBorderDxfId="64" headerRowCellStyle="Normal">
  <autoFilter ref="F40:I4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63" totalsRowDxfId="62"/>
    <tableColumn id="2" xr3:uid="{00000000-0010-0000-0800-000002000000}" name="Projected " dataDxfId="61" totalsRowDxfId="60"/>
    <tableColumn id="3" xr3:uid="{00000000-0010-0000-0800-000003000000}" name="Actual " dataDxfId="59" totalsRowDxfId="58"/>
    <tableColumn id="4" xr3:uid="{00000000-0010-0000-0800-000004000000}" name="Difference" totalsRowFunction="sum" dataDxfId="57" totalsRowDxfId="56">
      <calculatedColumnFormula>Gifts[[#This Row],[Projected ]]-Gifts[[#This Row],[Actual 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A40:D46" totalsRowCount="1" headerRowDxfId="55" dataDxfId="53" totalsRowDxfId="51" headerRowBorderDxfId="54" tableBorderDxfId="52" totalsRowBorderDxfId="50">
  <autoFilter ref="A40:D4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49" totalsRowDxfId="48"/>
    <tableColumn id="2" xr3:uid="{00000000-0010-0000-0900-000002000000}" name="Projected " dataDxfId="47" totalsRowDxfId="46"/>
    <tableColumn id="3" xr3:uid="{00000000-0010-0000-0900-000003000000}" name="Actual" dataDxfId="45" totalsRowDxfId="44"/>
    <tableColumn id="4" xr3:uid="{00000000-0010-0000-0900-000004000000}" name="Difference" totalsRowFunction="sum" dataDxfId="43" totalsRowDxfId="42">
      <calculatedColumnFormula>Pets[[#This Row],[Projected ]]-Pets[[#This Row],[Actual]]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I66"/>
  <sheetViews>
    <sheetView showGridLines="0" tabSelected="1" topLeftCell="A37" zoomScale="89" zoomScaleNormal="89" workbookViewId="0">
      <selection activeCell="L43" sqref="L43"/>
    </sheetView>
  </sheetViews>
  <sheetFormatPr defaultRowHeight="30" customHeight="1" x14ac:dyDescent="0.2"/>
  <cols>
    <col min="1" max="1" width="30.7109375" style="38" customWidth="1"/>
    <col min="2" max="4" width="15.7109375" style="2" customWidth="1"/>
    <col min="5" max="5" width="3.7109375" style="2" customWidth="1"/>
    <col min="6" max="6" width="30.7109375" style="38" customWidth="1"/>
    <col min="7" max="9" width="15.7109375" style="2" customWidth="1"/>
    <col min="10" max="10" width="2.7109375" style="2" customWidth="1"/>
    <col min="11" max="16384" width="9.140625" style="2"/>
  </cols>
  <sheetData>
    <row r="1" spans="1:9" s="1" customFormat="1" ht="75" customHeight="1" thickBot="1" x14ac:dyDescent="0.25">
      <c r="A1" s="48" t="s">
        <v>66</v>
      </c>
      <c r="B1" s="48"/>
      <c r="C1" s="48"/>
      <c r="D1" s="48"/>
      <c r="E1" s="48"/>
      <c r="F1" s="48"/>
      <c r="G1" s="48"/>
      <c r="H1" s="48"/>
      <c r="I1" s="48"/>
    </row>
    <row r="2" spans="1:9" ht="30" customHeight="1" thickTop="1" x14ac:dyDescent="0.2">
      <c r="A2" s="29"/>
      <c r="B2" s="3"/>
      <c r="C2" s="3"/>
      <c r="D2" s="3"/>
      <c r="E2" s="3"/>
      <c r="F2" s="29"/>
      <c r="G2" s="3"/>
      <c r="H2" s="3"/>
      <c r="I2" s="3"/>
    </row>
    <row r="3" spans="1:9" ht="30" customHeight="1" x14ac:dyDescent="0.2">
      <c r="A3" s="50" t="s">
        <v>0</v>
      </c>
      <c r="B3" s="49" t="s">
        <v>1</v>
      </c>
      <c r="C3" s="49"/>
      <c r="D3" s="26">
        <v>4300</v>
      </c>
      <c r="E3" s="6"/>
      <c r="F3" s="51" t="s">
        <v>74</v>
      </c>
      <c r="G3" s="52"/>
      <c r="H3" s="52"/>
      <c r="I3" s="55">
        <f>D5-F59</f>
        <v>3449</v>
      </c>
    </row>
    <row r="4" spans="1:9" ht="30" customHeight="1" x14ac:dyDescent="0.2">
      <c r="A4" s="50"/>
      <c r="B4" s="49" t="s">
        <v>77</v>
      </c>
      <c r="C4" s="49"/>
      <c r="D4" s="26">
        <v>300</v>
      </c>
      <c r="E4" s="6"/>
      <c r="F4" s="52"/>
      <c r="G4" s="52"/>
      <c r="H4" s="52"/>
      <c r="I4" s="55"/>
    </row>
    <row r="5" spans="1:9" ht="30" customHeight="1" x14ac:dyDescent="0.2">
      <c r="A5" s="50"/>
      <c r="B5" s="49" t="s">
        <v>3</v>
      </c>
      <c r="C5" s="49"/>
      <c r="D5" s="27">
        <f>SUM(D3:D4)</f>
        <v>4600</v>
      </c>
      <c r="E5" s="6"/>
      <c r="F5" s="53" t="s">
        <v>67</v>
      </c>
      <c r="G5" s="49"/>
      <c r="H5" s="49"/>
      <c r="I5" s="56">
        <f>D9-F61</f>
        <v>3108</v>
      </c>
    </row>
    <row r="6" spans="1:9" ht="30" customHeight="1" x14ac:dyDescent="0.2">
      <c r="A6" s="30"/>
      <c r="B6" s="30"/>
      <c r="C6" s="30"/>
      <c r="D6" s="28"/>
      <c r="E6" s="6"/>
      <c r="F6" s="49"/>
      <c r="G6" s="49"/>
      <c r="H6" s="49"/>
      <c r="I6" s="56"/>
    </row>
    <row r="7" spans="1:9" ht="30" customHeight="1" x14ac:dyDescent="0.2">
      <c r="A7" s="50" t="s">
        <v>4</v>
      </c>
      <c r="B7" s="49" t="s">
        <v>1</v>
      </c>
      <c r="C7" s="49"/>
      <c r="D7" s="26">
        <v>4000</v>
      </c>
      <c r="E7" s="6"/>
      <c r="F7" s="51" t="s">
        <v>73</v>
      </c>
      <c r="G7" s="52"/>
      <c r="H7" s="52"/>
      <c r="I7" s="55">
        <f>I5-I3</f>
        <v>-341</v>
      </c>
    </row>
    <row r="8" spans="1:9" ht="30" customHeight="1" x14ac:dyDescent="0.2">
      <c r="A8" s="50"/>
      <c r="B8" s="49" t="s">
        <v>2</v>
      </c>
      <c r="C8" s="49"/>
      <c r="D8" s="26">
        <v>300</v>
      </c>
      <c r="E8" s="6"/>
      <c r="F8" s="52"/>
      <c r="G8" s="52"/>
      <c r="H8" s="52"/>
      <c r="I8" s="55"/>
    </row>
    <row r="9" spans="1:9" ht="30" customHeight="1" x14ac:dyDescent="0.2">
      <c r="A9" s="50"/>
      <c r="B9" s="49" t="s">
        <v>3</v>
      </c>
      <c r="C9" s="49"/>
      <c r="D9" s="27">
        <f>SUM(D7:D8)</f>
        <v>4300</v>
      </c>
      <c r="E9" s="6"/>
      <c r="F9" s="30"/>
      <c r="G9" s="6"/>
      <c r="H9" s="6"/>
      <c r="I9" s="3"/>
    </row>
    <row r="10" spans="1:9" ht="30" customHeight="1" x14ac:dyDescent="0.2">
      <c r="A10" s="29"/>
      <c r="B10" s="3"/>
      <c r="C10" s="3"/>
      <c r="D10" s="3"/>
      <c r="E10" s="3"/>
      <c r="F10" s="29"/>
      <c r="G10" s="3"/>
      <c r="H10" s="3"/>
      <c r="I10" s="3"/>
    </row>
    <row r="11" spans="1:9" s="7" customFormat="1" ht="30" customHeight="1" x14ac:dyDescent="0.2">
      <c r="A11" s="35" t="s">
        <v>5</v>
      </c>
      <c r="B11" s="4" t="s">
        <v>69</v>
      </c>
      <c r="C11" s="4" t="s">
        <v>70</v>
      </c>
      <c r="D11" s="5" t="s">
        <v>6</v>
      </c>
      <c r="E11" s="6"/>
      <c r="F11" s="31" t="s">
        <v>7</v>
      </c>
      <c r="G11" s="8" t="s">
        <v>69</v>
      </c>
      <c r="H11" s="8" t="s">
        <v>70</v>
      </c>
      <c r="I11" s="5" t="s">
        <v>6</v>
      </c>
    </row>
    <row r="12" spans="1:9" ht="30" customHeight="1" x14ac:dyDescent="0.2">
      <c r="A12" s="32" t="s">
        <v>8</v>
      </c>
      <c r="B12" s="12">
        <v>1000</v>
      </c>
      <c r="C12" s="12">
        <v>1000</v>
      </c>
      <c r="D12" s="14">
        <f>Housing[[#This Row],[Projected ]]-Housing[[#This Row],[Actual ]]</f>
        <v>0</v>
      </c>
      <c r="E12" s="6"/>
      <c r="F12" s="32" t="s">
        <v>9</v>
      </c>
      <c r="G12" s="12"/>
      <c r="H12" s="12"/>
      <c r="I12" s="13">
        <f>Entertainment[[#This Row],[Projected ]]-Entertainment[[#This Row],[Actual ]]</f>
        <v>0</v>
      </c>
    </row>
    <row r="13" spans="1:9" ht="30" customHeight="1" x14ac:dyDescent="0.2">
      <c r="A13" s="33" t="s">
        <v>10</v>
      </c>
      <c r="B13" s="19">
        <v>54</v>
      </c>
      <c r="C13" s="19">
        <v>100</v>
      </c>
      <c r="D13" s="25">
        <f>Housing[[#This Row],[Projected ]]-Housing[[#This Row],[Actual ]]</f>
        <v>-46</v>
      </c>
      <c r="E13" s="6"/>
      <c r="F13" s="33" t="s">
        <v>11</v>
      </c>
      <c r="G13" s="19"/>
      <c r="H13" s="19"/>
      <c r="I13" s="20">
        <f>Entertainment[[#This Row],[Projected ]]-Entertainment[[#This Row],[Actual ]]</f>
        <v>0</v>
      </c>
    </row>
    <row r="14" spans="1:9" ht="30" customHeight="1" x14ac:dyDescent="0.2">
      <c r="A14" s="32" t="s">
        <v>12</v>
      </c>
      <c r="B14" s="12">
        <v>44</v>
      </c>
      <c r="C14" s="12">
        <v>56</v>
      </c>
      <c r="D14" s="14">
        <f>Housing[[#This Row],[Projected ]]-Housing[[#This Row],[Actual ]]</f>
        <v>-12</v>
      </c>
      <c r="E14" s="6"/>
      <c r="F14" s="32" t="s">
        <v>13</v>
      </c>
      <c r="G14" s="12"/>
      <c r="H14" s="12"/>
      <c r="I14" s="13">
        <f>Entertainment[[#This Row],[Projected ]]-Entertainment[[#This Row],[Actual ]]</f>
        <v>0</v>
      </c>
    </row>
    <row r="15" spans="1:9" ht="30" customHeight="1" x14ac:dyDescent="0.2">
      <c r="A15" s="33" t="s">
        <v>14</v>
      </c>
      <c r="B15" s="19">
        <v>22</v>
      </c>
      <c r="C15" s="19">
        <v>28</v>
      </c>
      <c r="D15" s="25">
        <f>Housing[[#This Row],[Projected ]]-Housing[[#This Row],[Actual ]]</f>
        <v>-6</v>
      </c>
      <c r="E15" s="6"/>
      <c r="F15" s="33" t="s">
        <v>15</v>
      </c>
      <c r="G15" s="19"/>
      <c r="H15" s="19"/>
      <c r="I15" s="20">
        <f>Entertainment[[#This Row],[Projected ]]-Entertainment[[#This Row],[Actual ]]</f>
        <v>0</v>
      </c>
    </row>
    <row r="16" spans="1:9" ht="30" customHeight="1" x14ac:dyDescent="0.2">
      <c r="A16" s="32" t="s">
        <v>16</v>
      </c>
      <c r="B16" s="12">
        <v>8</v>
      </c>
      <c r="C16" s="12">
        <v>8</v>
      </c>
      <c r="D16" s="14">
        <f>Housing[[#This Row],[Projected ]]-Housing[[#This Row],[Actual ]]</f>
        <v>0</v>
      </c>
      <c r="E16" s="6"/>
      <c r="F16" s="32" t="s">
        <v>17</v>
      </c>
      <c r="G16" s="12"/>
      <c r="H16" s="12"/>
      <c r="I16" s="13">
        <f>Entertainment[[#This Row],[Projected ]]-Entertainment[[#This Row],[Actual ]]</f>
        <v>0</v>
      </c>
    </row>
    <row r="17" spans="1:9" ht="30" customHeight="1" x14ac:dyDescent="0.2">
      <c r="A17" s="33" t="s">
        <v>20</v>
      </c>
      <c r="B17" s="19">
        <v>23</v>
      </c>
      <c r="C17" s="19">
        <v>0</v>
      </c>
      <c r="D17" s="25">
        <f>Housing[[#This Row],[Projected ]]-Housing[[#This Row],[Actual ]]</f>
        <v>23</v>
      </c>
      <c r="E17" s="6"/>
      <c r="F17" s="33" t="s">
        <v>18</v>
      </c>
      <c r="G17" s="19"/>
      <c r="H17" s="19"/>
      <c r="I17" s="20">
        <f>Entertainment[[#This Row],[Projected ]]-Entertainment[[#This Row],[Actual ]]</f>
        <v>0</v>
      </c>
    </row>
    <row r="18" spans="1:9" ht="30" customHeight="1" x14ac:dyDescent="0.2">
      <c r="A18" s="34" t="s">
        <v>65</v>
      </c>
      <c r="B18" s="15"/>
      <c r="C18" s="15"/>
      <c r="D18" s="39">
        <f>SUBTOTAL(109,Housing[Difference])</f>
        <v>-41</v>
      </c>
      <c r="E18" s="6"/>
      <c r="F18" s="34" t="s">
        <v>65</v>
      </c>
      <c r="G18" s="15"/>
      <c r="H18" s="15"/>
      <c r="I18" s="16">
        <f>SUBTOTAL(109,Entertainment[Difference])</f>
        <v>0</v>
      </c>
    </row>
    <row r="19" spans="1:9" ht="30" customHeight="1" x14ac:dyDescent="0.2">
      <c r="A19" s="54"/>
      <c r="B19" s="54"/>
      <c r="C19" s="54"/>
      <c r="D19" s="54"/>
      <c r="E19" s="6"/>
      <c r="F19" s="54"/>
      <c r="G19" s="54"/>
      <c r="H19" s="54"/>
      <c r="I19" s="54"/>
    </row>
    <row r="20" spans="1:9" ht="30" customHeight="1" x14ac:dyDescent="0.2">
      <c r="A20" s="35" t="s">
        <v>22</v>
      </c>
      <c r="B20" s="10" t="s">
        <v>69</v>
      </c>
      <c r="C20" s="10" t="s">
        <v>72</v>
      </c>
      <c r="D20" s="11" t="s">
        <v>6</v>
      </c>
      <c r="E20" s="6"/>
      <c r="F20" s="35" t="s">
        <v>21</v>
      </c>
      <c r="G20" s="4" t="s">
        <v>69</v>
      </c>
      <c r="H20" s="4" t="s">
        <v>70</v>
      </c>
      <c r="I20" s="9" t="s">
        <v>6</v>
      </c>
    </row>
    <row r="21" spans="1:9" ht="30" customHeight="1" x14ac:dyDescent="0.2">
      <c r="A21" s="32" t="s">
        <v>24</v>
      </c>
      <c r="B21" s="17"/>
      <c r="C21" s="17"/>
      <c r="D21" s="18">
        <f>Transportation[[#This Row],[Projected ]]-Transportation[[#This Row],[Actual]]</f>
        <v>0</v>
      </c>
      <c r="E21" s="6"/>
      <c r="F21" s="32" t="s">
        <v>23</v>
      </c>
      <c r="G21" s="12"/>
      <c r="H21" s="12"/>
      <c r="I21" s="13">
        <f>Loans[[#This Row],[Projected ]]-Loans[[#This Row],[Actual ]]</f>
        <v>0</v>
      </c>
    </row>
    <row r="22" spans="1:9" ht="30" customHeight="1" x14ac:dyDescent="0.2">
      <c r="A22" s="33" t="s">
        <v>26</v>
      </c>
      <c r="B22" s="23"/>
      <c r="C22" s="23"/>
      <c r="D22" s="24">
        <f>Transportation[[#This Row],[Projected ]]-Transportation[[#This Row],[Actual]]</f>
        <v>0</v>
      </c>
      <c r="E22" s="6"/>
      <c r="F22" s="33" t="s">
        <v>25</v>
      </c>
      <c r="G22" s="19"/>
      <c r="H22" s="19"/>
      <c r="I22" s="20">
        <f>Loans[[#This Row],[Projected ]]-Loans[[#This Row],[Actual ]]</f>
        <v>0</v>
      </c>
    </row>
    <row r="23" spans="1:9" s="7" customFormat="1" ht="30" customHeight="1" x14ac:dyDescent="0.2">
      <c r="A23" s="32" t="s">
        <v>28</v>
      </c>
      <c r="B23" s="17"/>
      <c r="C23" s="17"/>
      <c r="D23" s="18">
        <f>Transportation[[#This Row],[Projected ]]-Transportation[[#This Row],[Actual]]</f>
        <v>0</v>
      </c>
      <c r="E23" s="6"/>
      <c r="F23" s="32" t="s">
        <v>27</v>
      </c>
      <c r="G23" s="12"/>
      <c r="H23" s="12"/>
      <c r="I23" s="13">
        <f>Loans[[#This Row],[Projected ]]-Loans[[#This Row],[Actual ]]</f>
        <v>0</v>
      </c>
    </row>
    <row r="24" spans="1:9" s="7" customFormat="1" ht="30" customHeight="1" x14ac:dyDescent="0.2">
      <c r="A24" s="33" t="s">
        <v>29</v>
      </c>
      <c r="B24" s="23"/>
      <c r="C24" s="23"/>
      <c r="D24" s="24">
        <f>Transportation[[#This Row],[Projected ]]-Transportation[[#This Row],[Actual]]</f>
        <v>0</v>
      </c>
      <c r="E24" s="6"/>
      <c r="F24" s="33" t="s">
        <v>19</v>
      </c>
      <c r="G24" s="19"/>
      <c r="H24" s="19"/>
      <c r="I24" s="20">
        <f>Loans[[#This Row],[Projected ]]-Loans[[#This Row],[Actual ]]</f>
        <v>0</v>
      </c>
    </row>
    <row r="25" spans="1:9" ht="30" customHeight="1" x14ac:dyDescent="0.2">
      <c r="A25" s="34" t="s">
        <v>65</v>
      </c>
      <c r="B25" s="40"/>
      <c r="C25" s="40"/>
      <c r="D25" s="41">
        <f>SUBTOTAL(109,Transportation[Difference])</f>
        <v>0</v>
      </c>
      <c r="E25" s="6"/>
      <c r="F25" s="34" t="s">
        <v>65</v>
      </c>
      <c r="G25" s="15"/>
      <c r="H25" s="15"/>
      <c r="I25" s="16">
        <f>SUBTOTAL(109,Loans[Difference])</f>
        <v>0</v>
      </c>
    </row>
    <row r="26" spans="1:9" ht="30" customHeight="1" x14ac:dyDescent="0.2">
      <c r="A26" s="54"/>
      <c r="B26" s="54"/>
      <c r="C26" s="54"/>
      <c r="D26" s="54"/>
      <c r="E26" s="6"/>
      <c r="F26" s="54"/>
      <c r="G26" s="54"/>
      <c r="H26" s="54"/>
      <c r="I26" s="54"/>
    </row>
    <row r="27" spans="1:9" ht="30" customHeight="1" x14ac:dyDescent="0.2">
      <c r="A27" s="31" t="s">
        <v>32</v>
      </c>
      <c r="B27" s="8" t="s">
        <v>71</v>
      </c>
      <c r="C27" s="8" t="s">
        <v>70</v>
      </c>
      <c r="D27" s="5" t="s">
        <v>6</v>
      </c>
      <c r="E27" s="6"/>
      <c r="F27" s="35" t="s">
        <v>30</v>
      </c>
      <c r="G27" s="4" t="s">
        <v>69</v>
      </c>
      <c r="H27" s="4" t="s">
        <v>70</v>
      </c>
      <c r="I27" s="9" t="s">
        <v>6</v>
      </c>
    </row>
    <row r="28" spans="1:9" ht="30" customHeight="1" x14ac:dyDescent="0.2">
      <c r="A28" s="32" t="s">
        <v>34</v>
      </c>
      <c r="B28" s="12"/>
      <c r="C28" s="12"/>
      <c r="D28" s="13">
        <f>Insurance[[#This Row],[Projected]]-Insurance[[#This Row],[Actual ]]</f>
        <v>0</v>
      </c>
      <c r="E28" s="6"/>
      <c r="F28" s="32" t="s">
        <v>31</v>
      </c>
      <c r="G28" s="12"/>
      <c r="H28" s="12"/>
      <c r="I28" s="13">
        <f>Taxes[[#This Row],[Projected ]]-Taxes[[#This Row],[Actual ]]</f>
        <v>0</v>
      </c>
    </row>
    <row r="29" spans="1:9" ht="30" customHeight="1" x14ac:dyDescent="0.2">
      <c r="A29" s="33" t="s">
        <v>36</v>
      </c>
      <c r="B29" s="19"/>
      <c r="C29" s="19"/>
      <c r="D29" s="20">
        <f>Insurance[[#This Row],[Projected]]-Insurance[[#This Row],[Actual ]]</f>
        <v>0</v>
      </c>
      <c r="E29" s="6"/>
      <c r="F29" s="33" t="s">
        <v>33</v>
      </c>
      <c r="G29" s="19"/>
      <c r="H29" s="19"/>
      <c r="I29" s="20">
        <f>Taxes[[#This Row],[Projected ]]-Taxes[[#This Row],[Actual ]]</f>
        <v>0</v>
      </c>
    </row>
    <row r="30" spans="1:9" ht="30" customHeight="1" x14ac:dyDescent="0.2">
      <c r="A30" s="32" t="s">
        <v>37</v>
      </c>
      <c r="B30" s="12"/>
      <c r="C30" s="12"/>
      <c r="D30" s="13">
        <f>Insurance[[#This Row],[Projected]]-Insurance[[#This Row],[Actual ]]</f>
        <v>0</v>
      </c>
      <c r="E30" s="6"/>
      <c r="F30" s="32" t="s">
        <v>35</v>
      </c>
      <c r="G30" s="12"/>
      <c r="H30" s="12"/>
      <c r="I30" s="13">
        <f>Taxes[[#This Row],[Projected ]]-Taxes[[#This Row],[Actual ]]</f>
        <v>0</v>
      </c>
    </row>
    <row r="31" spans="1:9" ht="30" customHeight="1" x14ac:dyDescent="0.2">
      <c r="A31" s="33" t="s">
        <v>19</v>
      </c>
      <c r="B31" s="19"/>
      <c r="C31" s="19"/>
      <c r="D31" s="20">
        <f>Insurance[[#This Row],[Projected]]-Insurance[[#This Row],[Actual ]]</f>
        <v>0</v>
      </c>
      <c r="E31" s="6"/>
      <c r="F31" s="33" t="s">
        <v>19</v>
      </c>
      <c r="G31" s="19"/>
      <c r="H31" s="19"/>
      <c r="I31" s="20">
        <f>Taxes[[#This Row],[Projected ]]-Taxes[[#This Row],[Actual ]]</f>
        <v>0</v>
      </c>
    </row>
    <row r="32" spans="1:9" ht="30" customHeight="1" x14ac:dyDescent="0.2">
      <c r="A32" s="34" t="s">
        <v>65</v>
      </c>
      <c r="B32" s="15"/>
      <c r="C32" s="15"/>
      <c r="D32" s="16">
        <f>SUBTOTAL(109,Insurance[Difference])</f>
        <v>0</v>
      </c>
      <c r="E32" s="6"/>
      <c r="F32" s="34" t="s">
        <v>65</v>
      </c>
      <c r="G32" s="15"/>
      <c r="H32" s="15"/>
      <c r="I32" s="16">
        <f>SUBTOTAL(109,Taxes[Difference])</f>
        <v>0</v>
      </c>
    </row>
    <row r="33" spans="1:9" ht="30" customHeight="1" x14ac:dyDescent="0.2">
      <c r="A33" s="54"/>
      <c r="B33" s="54"/>
      <c r="C33" s="54"/>
      <c r="D33" s="54"/>
      <c r="E33" s="6"/>
      <c r="F33" s="54"/>
      <c r="G33" s="54"/>
      <c r="H33" s="54"/>
      <c r="I33" s="54"/>
    </row>
    <row r="34" spans="1:9" ht="30" customHeight="1" x14ac:dyDescent="0.2">
      <c r="A34" s="35" t="s">
        <v>40</v>
      </c>
      <c r="B34" s="4" t="s">
        <v>69</v>
      </c>
      <c r="C34" s="4" t="s">
        <v>70</v>
      </c>
      <c r="D34" s="9" t="s">
        <v>6</v>
      </c>
      <c r="E34" s="6"/>
      <c r="F34" s="35" t="s">
        <v>38</v>
      </c>
      <c r="G34" s="4" t="s">
        <v>69</v>
      </c>
      <c r="H34" s="4" t="s">
        <v>70</v>
      </c>
      <c r="I34" s="9" t="s">
        <v>6</v>
      </c>
    </row>
    <row r="35" spans="1:9" ht="30" customHeight="1" x14ac:dyDescent="0.2">
      <c r="A35" s="32" t="s">
        <v>42</v>
      </c>
      <c r="B35" s="12"/>
      <c r="C35" s="12"/>
      <c r="D35" s="13">
        <f>Food[[#This Row],[Projected ]]-Food[[#This Row],[Actual ]]</f>
        <v>0</v>
      </c>
      <c r="E35" s="6"/>
      <c r="F35" s="32" t="s">
        <v>39</v>
      </c>
      <c r="G35" s="12"/>
      <c r="H35" s="12"/>
      <c r="I35" s="13">
        <f>Savings[[#This Row],[Projected ]]-Savings[[#This Row],[Actual ]]</f>
        <v>0</v>
      </c>
    </row>
    <row r="36" spans="1:9" ht="30" customHeight="1" x14ac:dyDescent="0.2">
      <c r="A36" s="33" t="s">
        <v>43</v>
      </c>
      <c r="B36" s="19"/>
      <c r="C36" s="19"/>
      <c r="D36" s="20">
        <f>Food[[#This Row],[Projected ]]-Food[[#This Row],[Actual ]]</f>
        <v>0</v>
      </c>
      <c r="E36" s="6"/>
      <c r="F36" s="33" t="s">
        <v>41</v>
      </c>
      <c r="G36" s="19"/>
      <c r="H36" s="19"/>
      <c r="I36" s="20">
        <f>Savings[[#This Row],[Projected ]]-Savings[[#This Row],[Actual ]]</f>
        <v>0</v>
      </c>
    </row>
    <row r="37" spans="1:9" ht="30" customHeight="1" x14ac:dyDescent="0.2">
      <c r="A37" s="32" t="s">
        <v>19</v>
      </c>
      <c r="B37" s="12"/>
      <c r="C37" s="12"/>
      <c r="D37" s="13">
        <f>Food[[#This Row],[Projected ]]-Food[[#This Row],[Actual ]]</f>
        <v>0</v>
      </c>
      <c r="E37" s="6"/>
      <c r="F37" s="32" t="s">
        <v>19</v>
      </c>
      <c r="G37" s="12"/>
      <c r="H37" s="12"/>
      <c r="I37" s="13">
        <f>Savings[[#This Row],[Projected ]]-Savings[[#This Row],[Actual ]]</f>
        <v>0</v>
      </c>
    </row>
    <row r="38" spans="1:9" ht="30" customHeight="1" x14ac:dyDescent="0.2">
      <c r="A38" s="36" t="s">
        <v>65</v>
      </c>
      <c r="B38" s="21"/>
      <c r="C38" s="21"/>
      <c r="D38" s="22">
        <f>SUBTOTAL(109,Food[Difference])</f>
        <v>0</v>
      </c>
      <c r="E38" s="6"/>
      <c r="F38" s="36" t="s">
        <v>65</v>
      </c>
      <c r="G38" s="21"/>
      <c r="H38" s="21"/>
      <c r="I38" s="22">
        <f>SUBTOTAL(109,Savings[Difference])</f>
        <v>0</v>
      </c>
    </row>
    <row r="39" spans="1:9" ht="30" customHeight="1" x14ac:dyDescent="0.2">
      <c r="A39" s="54"/>
      <c r="B39" s="54"/>
      <c r="C39" s="54"/>
      <c r="D39" s="54"/>
      <c r="E39" s="6"/>
      <c r="F39" s="54"/>
      <c r="G39" s="54"/>
      <c r="H39" s="54"/>
      <c r="I39" s="54"/>
    </row>
    <row r="40" spans="1:9" ht="30" customHeight="1" x14ac:dyDescent="0.2">
      <c r="A40" s="35" t="s">
        <v>46</v>
      </c>
      <c r="B40" s="4" t="s">
        <v>69</v>
      </c>
      <c r="C40" s="4" t="s">
        <v>72</v>
      </c>
      <c r="D40" s="9" t="s">
        <v>6</v>
      </c>
      <c r="E40" s="6"/>
      <c r="F40" s="35" t="s">
        <v>44</v>
      </c>
      <c r="G40" s="4" t="s">
        <v>69</v>
      </c>
      <c r="H40" s="4" t="s">
        <v>70</v>
      </c>
      <c r="I40" s="9" t="s">
        <v>6</v>
      </c>
    </row>
    <row r="41" spans="1:9" ht="30" customHeight="1" x14ac:dyDescent="0.2">
      <c r="A41" s="32" t="s">
        <v>48</v>
      </c>
      <c r="B41" s="12"/>
      <c r="C41" s="12"/>
      <c r="D41" s="13">
        <f>Pets[[#This Row],[Projected ]]-Pets[[#This Row],[Actual]]</f>
        <v>0</v>
      </c>
      <c r="E41" s="6"/>
      <c r="F41" s="32" t="s">
        <v>45</v>
      </c>
      <c r="G41" s="12"/>
      <c r="H41" s="12"/>
      <c r="I41" s="13">
        <f>Gifts[[#This Row],[Projected ]]-Gifts[[#This Row],[Actual ]]</f>
        <v>0</v>
      </c>
    </row>
    <row r="42" spans="1:9" ht="30" customHeight="1" x14ac:dyDescent="0.2">
      <c r="A42" s="33" t="s">
        <v>50</v>
      </c>
      <c r="B42" s="19"/>
      <c r="C42" s="19"/>
      <c r="D42" s="20">
        <f>Pets[[#This Row],[Projected ]]-Pets[[#This Row],[Actual]]</f>
        <v>0</v>
      </c>
      <c r="E42" s="6"/>
      <c r="F42" s="33" t="s">
        <v>47</v>
      </c>
      <c r="G42" s="19"/>
      <c r="H42" s="19"/>
      <c r="I42" s="20">
        <f>Gifts[[#This Row],[Projected ]]-Gifts[[#This Row],[Actual ]]</f>
        <v>0</v>
      </c>
    </row>
    <row r="43" spans="1:9" ht="30" customHeight="1" x14ac:dyDescent="0.2">
      <c r="A43" s="32" t="s">
        <v>51</v>
      </c>
      <c r="B43" s="12"/>
      <c r="C43" s="12"/>
      <c r="D43" s="13">
        <f>Pets[[#This Row],[Projected ]]-Pets[[#This Row],[Actual]]</f>
        <v>0</v>
      </c>
      <c r="E43" s="6"/>
      <c r="F43" s="32" t="s">
        <v>49</v>
      </c>
      <c r="G43" s="12"/>
      <c r="H43" s="12"/>
      <c r="I43" s="13">
        <f>Gifts[[#This Row],[Projected ]]-Gifts[[#This Row],[Actual ]]</f>
        <v>0</v>
      </c>
    </row>
    <row r="44" spans="1:9" ht="30" customHeight="1" x14ac:dyDescent="0.2">
      <c r="A44" s="33" t="s">
        <v>52</v>
      </c>
      <c r="B44" s="19"/>
      <c r="C44" s="19"/>
      <c r="D44" s="20">
        <f>Pets[[#This Row],[Projected ]]-Pets[[#This Row],[Actual]]</f>
        <v>0</v>
      </c>
      <c r="E44" s="6"/>
      <c r="F44" s="33" t="s">
        <v>75</v>
      </c>
      <c r="G44" s="46"/>
      <c r="H44" s="19"/>
      <c r="I44" s="20">
        <f>Gifts[[#This Row],[Projected ]]-Gifts[[#This Row],[Actual ]]</f>
        <v>0</v>
      </c>
    </row>
    <row r="45" spans="1:9" ht="30" customHeight="1" x14ac:dyDescent="0.2">
      <c r="A45" s="32" t="s">
        <v>19</v>
      </c>
      <c r="B45" s="12"/>
      <c r="C45" s="12"/>
      <c r="D45" s="13">
        <f>Pets[[#This Row],[Projected ]]-Pets[[#This Row],[Actual]]</f>
        <v>0</v>
      </c>
      <c r="E45" s="6"/>
      <c r="F45" s="32" t="s">
        <v>76</v>
      </c>
      <c r="G45" s="43"/>
      <c r="H45" s="12"/>
      <c r="I45" s="13">
        <f>Gifts[[#This Row],[Projected ]]-Gifts[[#This Row],[Actual ]]</f>
        <v>0</v>
      </c>
    </row>
    <row r="46" spans="1:9" ht="30" customHeight="1" x14ac:dyDescent="0.2">
      <c r="A46" s="36" t="s">
        <v>65</v>
      </c>
      <c r="B46" s="21"/>
      <c r="C46" s="21"/>
      <c r="D46" s="22">
        <f>SUBTOTAL(109,Pets[Difference])</f>
        <v>0</v>
      </c>
      <c r="E46" s="6"/>
      <c r="F46" s="36" t="s">
        <v>65</v>
      </c>
      <c r="G46" s="21"/>
      <c r="H46" s="21"/>
      <c r="I46" s="22">
        <f>SUBTOTAL(109,Gifts[Difference])</f>
        <v>0</v>
      </c>
    </row>
    <row r="47" spans="1:9" ht="30" customHeight="1" x14ac:dyDescent="0.2">
      <c r="A47" s="54"/>
      <c r="B47" s="54"/>
      <c r="C47" s="54"/>
      <c r="D47" s="54"/>
      <c r="E47" s="6"/>
      <c r="F47" s="54"/>
      <c r="G47" s="54"/>
      <c r="H47" s="54"/>
      <c r="I47" s="54"/>
    </row>
    <row r="48" spans="1:9" ht="30" customHeight="1" x14ac:dyDescent="0.2">
      <c r="A48" s="35" t="s">
        <v>56</v>
      </c>
      <c r="B48" s="4" t="s">
        <v>69</v>
      </c>
      <c r="C48" s="4" t="s">
        <v>70</v>
      </c>
      <c r="D48" s="9" t="s">
        <v>6</v>
      </c>
      <c r="E48" s="6"/>
      <c r="F48" s="35" t="s">
        <v>53</v>
      </c>
      <c r="G48" s="4" t="s">
        <v>71</v>
      </c>
      <c r="H48" s="4" t="s">
        <v>72</v>
      </c>
      <c r="I48" s="9" t="s">
        <v>6</v>
      </c>
    </row>
    <row r="49" spans="1:9" ht="30" customHeight="1" x14ac:dyDescent="0.2">
      <c r="A49" s="32" t="s">
        <v>50</v>
      </c>
      <c r="B49" s="12"/>
      <c r="C49" s="12"/>
      <c r="D49" s="13">
        <f>PersonalCare[[#This Row],[Projected ]]-PersonalCare[[#This Row],[Actual ]]</f>
        <v>0</v>
      </c>
      <c r="E49" s="6"/>
      <c r="F49" s="32" t="s">
        <v>54</v>
      </c>
      <c r="G49" s="12"/>
      <c r="H49" s="12"/>
      <c r="I49" s="13">
        <f>Legal[[#This Row],[Projected]]-Legal[[#This Row],[Actual]]</f>
        <v>0</v>
      </c>
    </row>
    <row r="50" spans="1:9" ht="30" customHeight="1" x14ac:dyDescent="0.2">
      <c r="A50" s="33" t="s">
        <v>57</v>
      </c>
      <c r="B50" s="19"/>
      <c r="C50" s="19"/>
      <c r="D50" s="20">
        <f>PersonalCare[[#This Row],[Projected ]]-PersonalCare[[#This Row],[Actual ]]</f>
        <v>0</v>
      </c>
      <c r="E50" s="6"/>
      <c r="F50" s="33" t="s">
        <v>55</v>
      </c>
      <c r="G50" s="19"/>
      <c r="H50" s="19"/>
      <c r="I50" s="20">
        <f>Legal[[#This Row],[Projected]]-Legal[[#This Row],[Actual]]</f>
        <v>0</v>
      </c>
    </row>
    <row r="51" spans="1:9" ht="30" customHeight="1" x14ac:dyDescent="0.2">
      <c r="A51" s="32" t="s">
        <v>58</v>
      </c>
      <c r="B51" s="12"/>
      <c r="C51" s="12"/>
      <c r="D51" s="13">
        <f>PersonalCare[[#This Row],[Projected ]]-PersonalCare[[#This Row],[Actual ]]</f>
        <v>0</v>
      </c>
      <c r="E51" s="6"/>
      <c r="F51" s="32" t="s">
        <v>68</v>
      </c>
      <c r="G51" s="12"/>
      <c r="H51" s="12"/>
      <c r="I51" s="13">
        <f>Legal[[#This Row],[Projected]]-Legal[[#This Row],[Actual]]</f>
        <v>0</v>
      </c>
    </row>
    <row r="52" spans="1:9" ht="30" customHeight="1" x14ac:dyDescent="0.2">
      <c r="A52" s="33" t="s">
        <v>60</v>
      </c>
      <c r="B52" s="19"/>
      <c r="C52" s="19"/>
      <c r="D52" s="20">
        <f>PersonalCare[[#This Row],[Projected ]]-PersonalCare[[#This Row],[Actual ]]</f>
        <v>0</v>
      </c>
      <c r="E52" s="6"/>
      <c r="F52" s="45"/>
      <c r="G52" s="46"/>
      <c r="H52" s="19"/>
      <c r="I52" s="20">
        <f>Legal[[#This Row],[Projected]]-Legal[[#This Row],[Actual]]</f>
        <v>0</v>
      </c>
    </row>
    <row r="53" spans="1:9" ht="30" customHeight="1" x14ac:dyDescent="0.2">
      <c r="A53" s="32" t="s">
        <v>61</v>
      </c>
      <c r="B53" s="12"/>
      <c r="C53" s="12"/>
      <c r="D53" s="13">
        <f>PersonalCare[[#This Row],[Projected ]]-PersonalCare[[#This Row],[Actual ]]</f>
        <v>0</v>
      </c>
      <c r="E53" s="6"/>
      <c r="F53" s="42"/>
      <c r="G53" s="43"/>
      <c r="H53" s="12"/>
      <c r="I53" s="13">
        <f>Legal[[#This Row],[Projected]]-Legal[[#This Row],[Actual]]</f>
        <v>0</v>
      </c>
    </row>
    <row r="54" spans="1:9" ht="30" customHeight="1" x14ac:dyDescent="0.2">
      <c r="A54" s="33" t="s">
        <v>63</v>
      </c>
      <c r="B54" s="19"/>
      <c r="C54" s="19"/>
      <c r="D54" s="20">
        <f>PersonalCare[[#This Row],[Projected ]]-PersonalCare[[#This Row],[Actual ]]</f>
        <v>0</v>
      </c>
      <c r="E54" s="6"/>
      <c r="F54" s="45"/>
      <c r="G54" s="46"/>
      <c r="H54" s="19"/>
      <c r="I54" s="20">
        <f>Legal[[#This Row],[Projected]]-Legal[[#This Row],[Actual]]</f>
        <v>0</v>
      </c>
    </row>
    <row r="55" spans="1:9" s="3" customFormat="1" ht="30" customHeight="1" x14ac:dyDescent="0.2">
      <c r="A55" s="42"/>
      <c r="B55" s="43"/>
      <c r="C55" s="12"/>
      <c r="D55" s="13">
        <f>PersonalCare[[#This Row],[Projected ]]-PersonalCare[[#This Row],[Actual ]]</f>
        <v>0</v>
      </c>
      <c r="E55" s="6"/>
      <c r="F55" s="44"/>
      <c r="G55" s="43"/>
      <c r="H55" s="12"/>
      <c r="I55" s="13">
        <f>Legal[[#This Row],[Projected]]-Legal[[#This Row],[Actual]]</f>
        <v>0</v>
      </c>
    </row>
    <row r="56" spans="1:9" ht="30" customHeight="1" x14ac:dyDescent="0.2">
      <c r="A56" s="33" t="s">
        <v>19</v>
      </c>
      <c r="B56" s="19"/>
      <c r="C56" s="19"/>
      <c r="D56" s="20">
        <f>PersonalCare[[#This Row],[Projected ]]-PersonalCare[[#This Row],[Actual ]]</f>
        <v>0</v>
      </c>
      <c r="E56" s="6"/>
      <c r="F56" s="33" t="s">
        <v>19</v>
      </c>
      <c r="G56" s="19"/>
      <c r="H56" s="19"/>
      <c r="I56" s="20">
        <f>Legal[[#This Row],[Projected]]-Legal[[#This Row],[Actual]]</f>
        <v>0</v>
      </c>
    </row>
    <row r="57" spans="1:9" s="3" customFormat="1" ht="30" customHeight="1" x14ac:dyDescent="0.2">
      <c r="A57" s="34" t="s">
        <v>65</v>
      </c>
      <c r="B57" s="15"/>
      <c r="C57" s="15"/>
      <c r="D57" s="16">
        <f>SUBTOTAL(109,PersonalCare[Difference])</f>
        <v>0</v>
      </c>
      <c r="E57" s="6"/>
      <c r="F57" s="34" t="s">
        <v>65</v>
      </c>
      <c r="G57" s="15"/>
      <c r="H57" s="15"/>
      <c r="I57" s="16">
        <f>SUBTOTAL(109,Legal[Difference])</f>
        <v>0</v>
      </c>
    </row>
    <row r="58" spans="1:9" s="3" customFormat="1" ht="30" customHeight="1" x14ac:dyDescent="0.2">
      <c r="A58" s="54"/>
      <c r="B58" s="54"/>
      <c r="C58" s="54"/>
      <c r="D58" s="54"/>
      <c r="E58" s="47"/>
      <c r="F58" s="54"/>
      <c r="G58" s="54"/>
      <c r="H58" s="54"/>
      <c r="I58" s="54"/>
    </row>
    <row r="59" spans="1:9" ht="30" customHeight="1" x14ac:dyDescent="0.2">
      <c r="A59" s="57" t="s">
        <v>59</v>
      </c>
      <c r="B59" s="58"/>
      <c r="C59" s="58"/>
      <c r="D59" s="58"/>
      <c r="E59" s="59"/>
      <c r="F59" s="55">
        <f>SUBTOTAL(109,Housing[[Projected ]],Transportation[[Projected ]],Insurance[Projected],Food[[Projected ]],Pets[[Projected ]],PersonalCare[[Projected ]],Entertainment[[Projected ]],Loans[[Projected ]],Taxes[[Projected ]],Savings[[Projected ]],Gifts[[Projected ]],Legal[Projected])</f>
        <v>1151</v>
      </c>
      <c r="G59" s="55"/>
      <c r="H59" s="55"/>
      <c r="I59" s="55"/>
    </row>
    <row r="60" spans="1:9" ht="30" customHeight="1" x14ac:dyDescent="0.2">
      <c r="A60" s="60"/>
      <c r="B60" s="61"/>
      <c r="C60" s="61"/>
      <c r="D60" s="61"/>
      <c r="E60" s="62"/>
      <c r="F60" s="55"/>
      <c r="G60" s="55"/>
      <c r="H60" s="55"/>
      <c r="I60" s="55"/>
    </row>
    <row r="61" spans="1:9" ht="30" customHeight="1" x14ac:dyDescent="0.2">
      <c r="A61" s="63" t="s">
        <v>62</v>
      </c>
      <c r="B61" s="64"/>
      <c r="C61" s="64"/>
      <c r="D61" s="64"/>
      <c r="E61" s="65"/>
      <c r="F61" s="56">
        <f>SUBTOTAL(109,Housing[[Actual ]],Transportation[Actual],Insurance[[Actual ]],Food[[Actual ]],Pets[Actual],PersonalCare[[Actual ]],Entertainment[[Actual ]],Loans[[Actual ]],Taxes[[Actual ]],Savings[[Actual ]],Gifts[[Actual ]],Legal[Actual])</f>
        <v>1192</v>
      </c>
      <c r="G61" s="56"/>
      <c r="H61" s="56"/>
      <c r="I61" s="56"/>
    </row>
    <row r="62" spans="1:9" ht="30" customHeight="1" x14ac:dyDescent="0.2">
      <c r="A62" s="66"/>
      <c r="B62" s="67"/>
      <c r="C62" s="67"/>
      <c r="D62" s="67"/>
      <c r="E62" s="68"/>
      <c r="F62" s="56"/>
      <c r="G62" s="56"/>
      <c r="H62" s="56"/>
      <c r="I62" s="56"/>
    </row>
    <row r="63" spans="1:9" ht="30" customHeight="1" x14ac:dyDescent="0.2">
      <c r="A63" s="57" t="s">
        <v>64</v>
      </c>
      <c r="B63" s="58"/>
      <c r="C63" s="58"/>
      <c r="D63" s="58"/>
      <c r="E63" s="59"/>
      <c r="F63" s="55">
        <f>F59-F61</f>
        <v>-41</v>
      </c>
      <c r="G63" s="55"/>
      <c r="H63" s="55"/>
      <c r="I63" s="55"/>
    </row>
    <row r="64" spans="1:9" ht="30" customHeight="1" x14ac:dyDescent="0.2">
      <c r="A64" s="60"/>
      <c r="B64" s="61"/>
      <c r="C64" s="61"/>
      <c r="D64" s="61"/>
      <c r="E64" s="62"/>
      <c r="F64" s="55"/>
      <c r="G64" s="55"/>
      <c r="H64" s="55"/>
      <c r="I64" s="55"/>
    </row>
    <row r="65" spans="5:9" ht="30" customHeight="1" x14ac:dyDescent="0.2">
      <c r="E65" s="7"/>
      <c r="F65" s="30"/>
      <c r="G65" s="6"/>
      <c r="H65" s="6"/>
      <c r="I65" s="6"/>
    </row>
    <row r="66" spans="5:9" ht="30" customHeight="1" x14ac:dyDescent="0.2">
      <c r="F66" s="37"/>
      <c r="G66" s="7"/>
      <c r="H66" s="7"/>
      <c r="I66" s="7"/>
    </row>
  </sheetData>
  <mergeCells count="33">
    <mergeCell ref="F63:I64"/>
    <mergeCell ref="A59:E60"/>
    <mergeCell ref="A61:E62"/>
    <mergeCell ref="A63:E64"/>
    <mergeCell ref="A58:D58"/>
    <mergeCell ref="F58:I58"/>
    <mergeCell ref="F47:I47"/>
    <mergeCell ref="F39:I39"/>
    <mergeCell ref="F33:I33"/>
    <mergeCell ref="F59:I60"/>
    <mergeCell ref="F61:I62"/>
    <mergeCell ref="A19:D19"/>
    <mergeCell ref="A26:D26"/>
    <mergeCell ref="A33:D33"/>
    <mergeCell ref="A39:D39"/>
    <mergeCell ref="A47:D47"/>
    <mergeCell ref="F26:I26"/>
    <mergeCell ref="I7:I8"/>
    <mergeCell ref="I5:I6"/>
    <mergeCell ref="I3:I4"/>
    <mergeCell ref="F19:I19"/>
    <mergeCell ref="A1:I1"/>
    <mergeCell ref="B3:C3"/>
    <mergeCell ref="A7:A9"/>
    <mergeCell ref="A3:A5"/>
    <mergeCell ref="F7:H8"/>
    <mergeCell ref="F5:H6"/>
    <mergeCell ref="F3:H4"/>
    <mergeCell ref="B9:C9"/>
    <mergeCell ref="B8:C8"/>
    <mergeCell ref="B7:C7"/>
    <mergeCell ref="B5:C5"/>
    <mergeCell ref="B4:C4"/>
  </mergeCells>
  <phoneticPr fontId="9" type="noConversion"/>
  <conditionalFormatting sqref="I7:I8 F63">
    <cfRule type="cellIs" dxfId="168" priority="2" operator="lessThan">
      <formula>0</formula>
    </cfRule>
  </conditionalFormatting>
  <printOptions horizontalCentered="1"/>
  <pageMargins left="0.4" right="0.4" top="0.4" bottom="0.4" header="0.3" footer="0.3"/>
  <pageSetup scale="68" fitToHeight="0" orientation="portrait" r:id="rId1"/>
  <headerFooter differentFirst="1">
    <oddFooter>Page &amp;P of &amp;N</oddFooter>
  </headerFooter>
  <ignoredErrors>
    <ignoredError sqref="I12:I17 D21:D24 I28:I31 D28:D31 D35:D37 I35:I37 I41:I43 I56 D56 D41:D45 I21:I24 I49:I51 D49:D54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2022-10-05T22:51:31Z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