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codeName="ThisWorkbook" hidePivotFieldList="1"/>
  <xr:revisionPtr revIDLastSave="0" documentId="13_ncr:1_{39BFE8C7-3CF1-4885-90E6-3FBD936CEBFD}" xr6:coauthVersionLast="36" xr6:coauthVersionMax="47" xr10:uidLastSave="{00000000-0000-0000-0000-000000000000}"/>
  <bookViews>
    <workbookView xWindow="-120" yWindow="-120" windowWidth="20730" windowHeight="11310" tabRatio="580" activeTab="1" xr2:uid="{00000000-000D-0000-FFFF-FFFF00000000}"/>
  </bookViews>
  <sheets>
    <sheet name="Dashboard" sheetId="1" r:id="rId1"/>
    <sheet name="Expenditures &amp; Income" sheetId="4" r:id="rId2"/>
    <sheet name="Data Lists" sheetId="2" r:id="rId3"/>
    <sheet name="Category PivotTable" sheetId="6" state="hidden" r:id="rId4"/>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DAY(DATE(Dashboard!$H$4,Dashboard!$B$4+1,1)-1)</definedName>
    <definedName name="DtEnd">DATE(YearNumber,MONTH(1&amp;LEFT(Dashboard!A$10,3))+1,1)-1</definedName>
    <definedName name="DtMiddle">DATE(YearNumber,MONTH(1&amp;LEFT(Dashboard!A$10,3)),15)</definedName>
    <definedName name="DtStart">DATE(YearNumber,MONTH(1&amp;LEFT(Dashboard!A$10,3)),1)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Dashboard!$A$4</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Dashboard!$B$4</definedName>
    <definedName name="_xlnm.Print_Area" localSheetId="0">Dashboard!$A$1:$O$15</definedName>
    <definedName name="_xlnm.Print_Area" localSheetId="2">'Data Lists'!$A$1:$M$19</definedName>
    <definedName name="_xlnm.Print_Area" localSheetId="1">'Expenditures &amp; Income'!$A$1:$I$32</definedName>
    <definedName name="_xlnm.Print_Titles" localSheetId="2">'Data Lists'!$6:$6</definedName>
    <definedName name="_xlnm.Print_Titles" localSheetId="1">'Expenditures &amp; Income'!$3:$4</definedName>
    <definedName name="Semi_Monthly_Home_Budget_Title">Dashboard!$A$1</definedName>
    <definedName name="YearNumber">Dashboard!$H$4</definedName>
  </definedNames>
  <calcPr calcId="191029"/>
  <pivotCaches>
    <pivotCache cacheId="1"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B15" i="4" l="1"/>
  <c r="B32" i="4"/>
  <c r="B31" i="4"/>
  <c r="B30" i="4"/>
  <c r="B29" i="4"/>
  <c r="B28" i="4"/>
  <c r="B27" i="4"/>
  <c r="B26" i="4"/>
  <c r="B25" i="4"/>
  <c r="B24" i="4"/>
  <c r="B23" i="4"/>
  <c r="B22" i="4"/>
  <c r="B21" i="4"/>
  <c r="B20" i="4"/>
  <c r="B19" i="4"/>
  <c r="B18" i="4"/>
  <c r="B17" i="4"/>
  <c r="B16" i="4"/>
  <c r="B10" i="4" l="1"/>
  <c r="B11" i="4"/>
  <c r="B12" i="4"/>
  <c r="B13" i="4"/>
  <c r="B14" i="4"/>
  <c r="E7" i="4"/>
  <c r="E8" i="4"/>
  <c r="E9" i="4"/>
  <c r="E10" i="4"/>
  <c r="E11" i="4"/>
  <c r="E12" i="4"/>
  <c r="E13" i="4"/>
  <c r="E14" i="4"/>
  <c r="E15" i="4"/>
  <c r="E16" i="4"/>
  <c r="E18" i="4"/>
  <c r="E19" i="4"/>
  <c r="E21" i="4"/>
  <c r="E22" i="4"/>
  <c r="E24" i="4"/>
  <c r="E25" i="4"/>
  <c r="E26" i="4"/>
  <c r="E27" i="4"/>
  <c r="E28" i="4"/>
  <c r="E29" i="4"/>
  <c r="E30" i="4"/>
  <c r="E31" i="4"/>
  <c r="E32" i="4"/>
  <c r="H4" i="1" l="1"/>
  <c r="E5" i="4" l="1"/>
  <c r="E6" i="4"/>
  <c r="E17" i="4"/>
  <c r="E20" i="4"/>
  <c r="E23" i="4"/>
  <c r="B5" i="4"/>
  <c r="B6" i="4"/>
  <c r="B7" i="4"/>
  <c r="B8" i="4"/>
  <c r="B9" i="4"/>
  <c r="A4" i="1"/>
  <c r="A1" i="2"/>
  <c r="B1" i="4"/>
  <c r="B14" i="1" l="1"/>
  <c r="J11" i="1"/>
  <c r="I13" i="1"/>
  <c r="E11" i="1"/>
  <c r="C12" i="1"/>
  <c r="C14" i="1"/>
  <c r="E13" i="1"/>
  <c r="H12" i="1"/>
  <c r="M14" i="1"/>
  <c r="C7" i="1"/>
  <c r="F11" i="1"/>
  <c r="I12" i="1"/>
  <c r="C13" i="1"/>
  <c r="D14" i="1"/>
  <c r="D13" i="1"/>
  <c r="I11" i="1"/>
  <c r="G12" i="1"/>
  <c r="H14" i="1"/>
  <c r="K14" i="1"/>
  <c r="K6" i="1"/>
  <c r="G13" i="1"/>
  <c r="H13" i="1"/>
  <c r="M13" i="1"/>
  <c r="C11" i="1"/>
  <c r="M12" i="1"/>
  <c r="G11" i="1"/>
  <c r="H11" i="1"/>
  <c r="M11" i="1"/>
  <c r="K12" i="1"/>
  <c r="F12" i="1"/>
  <c r="J14" i="1"/>
  <c r="L14" i="1"/>
  <c r="E14" i="1"/>
  <c r="K7" i="1"/>
  <c r="K13" i="1"/>
  <c r="L13" i="1"/>
  <c r="B13" i="1"/>
  <c r="C6" i="1"/>
  <c r="D11" i="1"/>
  <c r="L12" i="1"/>
  <c r="B12" i="1"/>
  <c r="B11" i="1"/>
  <c r="K11" i="1"/>
  <c r="L11" i="1"/>
  <c r="J12" i="1"/>
  <c r="D12" i="1"/>
  <c r="E12" i="1"/>
  <c r="G14" i="1"/>
  <c r="F14" i="1"/>
  <c r="I14" i="1"/>
  <c r="J13" i="1"/>
  <c r="F13" i="1"/>
</calcChain>
</file>

<file path=xl/sharedStrings.xml><?xml version="1.0" encoding="utf-8"?>
<sst xmlns="http://schemas.openxmlformats.org/spreadsheetml/2006/main" count="200" uniqueCount="99">
  <si>
    <t>Mortgage</t>
  </si>
  <si>
    <t>Electricity</t>
  </si>
  <si>
    <t>Water/Sewer</t>
  </si>
  <si>
    <t>Garbage</t>
  </si>
  <si>
    <t>Cell phone</t>
  </si>
  <si>
    <t>EXPENDITURES</t>
  </si>
  <si>
    <t>INCOME</t>
  </si>
  <si>
    <t>Groceries</t>
  </si>
  <si>
    <t xml:space="preserve">Car 1 Payment </t>
  </si>
  <si>
    <t xml:space="preserve">Car 2 Payment </t>
  </si>
  <si>
    <t>Car Insurance</t>
  </si>
  <si>
    <t>Medical</t>
  </si>
  <si>
    <t>Other</t>
  </si>
  <si>
    <t>Clothing</t>
  </si>
  <si>
    <t>Movies</t>
  </si>
  <si>
    <t>IRA</t>
  </si>
  <si>
    <t>Savings</t>
  </si>
  <si>
    <t>Food</t>
  </si>
  <si>
    <t>Federal</t>
  </si>
  <si>
    <t>State</t>
  </si>
  <si>
    <t>Local</t>
  </si>
  <si>
    <t>Investment account</t>
  </si>
  <si>
    <t>Charity 1</t>
  </si>
  <si>
    <t>Charity 2</t>
  </si>
  <si>
    <t>Charity 3</t>
  </si>
  <si>
    <t>Attorney</t>
  </si>
  <si>
    <t>Fuel</t>
  </si>
  <si>
    <t>Licensing/Registration</t>
  </si>
  <si>
    <t>Supplies</t>
  </si>
  <si>
    <t>Clothes</t>
  </si>
  <si>
    <t>Checking</t>
  </si>
  <si>
    <t>Retirement</t>
  </si>
  <si>
    <t>Insurance</t>
  </si>
  <si>
    <t>Organization Dues</t>
  </si>
  <si>
    <t>Gift</t>
  </si>
  <si>
    <t>Sporting events</t>
  </si>
  <si>
    <t>Video/Movies</t>
  </si>
  <si>
    <t>Music</t>
  </si>
  <si>
    <t>Concerts/Theater</t>
  </si>
  <si>
    <t>School supplies</t>
  </si>
  <si>
    <t>Lunch money</t>
  </si>
  <si>
    <t>Grooming</t>
  </si>
  <si>
    <t>Dry cleaning</t>
  </si>
  <si>
    <t>Toys/Games</t>
  </si>
  <si>
    <t>Dues/Fees</t>
  </si>
  <si>
    <t>Hair/Nails</t>
  </si>
  <si>
    <t>Health/Fitness club</t>
  </si>
  <si>
    <t>Doctor/Clinic</t>
  </si>
  <si>
    <t>Dining out</t>
  </si>
  <si>
    <t>Shopping</t>
  </si>
  <si>
    <t>Expenditures 1-15</t>
  </si>
  <si>
    <t>Income 1-15</t>
  </si>
  <si>
    <t>Income 16-EOM</t>
  </si>
  <si>
    <t>Expenditures 16-EOM</t>
  </si>
  <si>
    <t>JANUARY</t>
  </si>
  <si>
    <t>FEBRUARY</t>
  </si>
  <si>
    <t>MARCH</t>
  </si>
  <si>
    <t>APRIL</t>
  </si>
  <si>
    <t>MAY</t>
  </si>
  <si>
    <t>JUNE</t>
  </si>
  <si>
    <t>JULY</t>
  </si>
  <si>
    <t>AUGUST</t>
  </si>
  <si>
    <t>SEPTEMBER</t>
  </si>
  <si>
    <t>OCTOBER</t>
  </si>
  <si>
    <t>NOVEMBER</t>
  </si>
  <si>
    <t>DECEMBER</t>
  </si>
  <si>
    <t>Semi-Monthly Home Budget</t>
  </si>
  <si>
    <t>MONTH TOTALS</t>
  </si>
  <si>
    <t>ANNUAL TOTALS</t>
  </si>
  <si>
    <t>DESCRIPTION</t>
  </si>
  <si>
    <t>DATE</t>
  </si>
  <si>
    <t>AMOUNT</t>
  </si>
  <si>
    <t>CATEGORY</t>
  </si>
  <si>
    <t>Water/sewer</t>
  </si>
  <si>
    <t>David's paycheck</t>
  </si>
  <si>
    <t>Pat's paycheck</t>
  </si>
  <si>
    <t>Household</t>
  </si>
  <si>
    <t>Entertainment</t>
  </si>
  <si>
    <t>Gifts/Donations</t>
  </si>
  <si>
    <t>Children</t>
  </si>
  <si>
    <t>Investment Accounts</t>
  </si>
  <si>
    <t>Personal</t>
  </si>
  <si>
    <t>Pets</t>
  </si>
  <si>
    <t>Taxes/Legal</t>
  </si>
  <si>
    <t>Transportation</t>
  </si>
  <si>
    <t>Row Labels</t>
  </si>
  <si>
    <t>Grand Total</t>
  </si>
  <si>
    <t>Sum of AMOUNT</t>
  </si>
  <si>
    <t>CATEGORY PIVOT</t>
  </si>
  <si>
    <t xml:space="preserve">This PivotTable is the data source for the Category Totals PivotChart on the Budget Report. </t>
  </si>
  <si>
    <t>Bonus</t>
  </si>
  <si>
    <t>Create a list of Income &amp; Expenditures in this worksheet. Helpful instructions on how to use this worksheet are in cells in this column. Title of the workbook is in cell at right and worksheet title in cell H1.</t>
  </si>
  <si>
    <t>Income label is in cell at right and Expenditures label in cell F2.</t>
  </si>
  <si>
    <t>Enter details in Income table starting in cell at right and in Expenditures table starting in cell F3.</t>
  </si>
  <si>
    <t>Category</t>
  </si>
  <si>
    <t>Sparkline</t>
  </si>
  <si>
    <t>SEMI-MONTHLY HOME BUDGET</t>
  </si>
  <si>
    <t>Data Lists</t>
  </si>
  <si>
    <r>
      <rPr>
        <b/>
        <sz val="11"/>
        <color theme="1"/>
        <rFont val="Century Gothic"/>
        <family val="2"/>
      </rPr>
      <t>SETUP</t>
    </r>
    <r>
      <rPr>
        <b/>
        <i/>
        <sz val="11"/>
        <color theme="1"/>
        <rFont val="Century Gothic"/>
        <family val="2"/>
      </rPr>
      <t xml:space="preserve"> </t>
    </r>
    <r>
      <rPr>
        <i/>
        <sz val="11"/>
        <color theme="1"/>
        <rFont val="Century Gothic"/>
        <family val="2"/>
      </rPr>
      <t xml:space="preserve">        The Category data below populates the drop down lists in the Expenditures table on the Expenditures &amp; Income sheet. Modify the category names or the descriptions below each category to update the lists.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</si>
</sst>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33" x14ac:knownFonts="1">
    <font>
      <sz val="11"/>
      <color theme="1" tint="0.34998626667073579"/>
      <name val="Franklin Gothic Book"/>
      <family val="2"/>
      <scheme val="minor"/>
    </font>
    <font>
      <sz val="11"/>
      <color theme="1"/>
      <name val="Franklin Gothic Book"/>
      <family val="2"/>
      <scheme val="minor"/>
    </font>
    <font>
      <b/>
      <sz val="11"/>
      <color theme="3"/>
      <name val="Franklin Gothic Book"/>
      <family val="2"/>
      <scheme val="minor"/>
    </font>
    <font>
      <sz val="11"/>
      <color rgb="FF3F3F76"/>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30"/>
      <color theme="3"/>
      <name val="Tw Cen MT"/>
      <family val="2"/>
      <scheme val="major"/>
    </font>
    <font>
      <sz val="11"/>
      <color theme="1" tint="0.34998626667073579"/>
      <name val="Century Gothic"/>
      <family val="2"/>
    </font>
    <font>
      <sz val="11"/>
      <color theme="1"/>
      <name val="Century Gothic"/>
      <family val="2"/>
    </font>
    <font>
      <b/>
      <sz val="11"/>
      <color theme="1"/>
      <name val="Century Gothic"/>
      <family val="2"/>
    </font>
    <font>
      <sz val="11"/>
      <name val="Century Gothic"/>
      <family val="2"/>
    </font>
    <font>
      <b/>
      <sz val="30"/>
      <color theme="3"/>
      <name val="Century Gothic"/>
      <family val="2"/>
    </font>
    <font>
      <sz val="11"/>
      <color theme="4"/>
      <name val="Century Gothic"/>
      <family val="2"/>
    </font>
    <font>
      <sz val="16"/>
      <color theme="4"/>
      <name val="Century Gothic"/>
      <family val="2"/>
    </font>
    <font>
      <sz val="11"/>
      <color theme="0"/>
      <name val="Century Gothic"/>
      <family val="2"/>
    </font>
    <font>
      <b/>
      <sz val="11"/>
      <color theme="0"/>
      <name val="Century Gothic"/>
      <family val="2"/>
    </font>
    <font>
      <b/>
      <sz val="26"/>
      <color theme="3"/>
      <name val="Century Gothic"/>
      <family val="2"/>
    </font>
    <font>
      <b/>
      <sz val="16"/>
      <color theme="3"/>
      <name val="Century Gothic"/>
      <family val="2"/>
    </font>
    <font>
      <sz val="14"/>
      <color theme="3"/>
      <name val="Century Gothic"/>
      <family val="2"/>
    </font>
    <font>
      <sz val="12"/>
      <color theme="1"/>
      <name val="Century Gothic"/>
      <family val="2"/>
    </font>
    <font>
      <b/>
      <sz val="12"/>
      <color theme="1"/>
      <name val="Century Gothic"/>
      <family val="2"/>
    </font>
    <font>
      <b/>
      <sz val="12"/>
      <color theme="3"/>
      <name val="Century Gothic"/>
      <family val="2"/>
    </font>
    <font>
      <sz val="12"/>
      <color theme="1" tint="0.34998626667073579"/>
      <name val="Century Gothic"/>
      <family val="2"/>
    </font>
    <font>
      <b/>
      <sz val="12"/>
      <color theme="0"/>
      <name val="Century Gothic"/>
      <family val="2"/>
    </font>
    <font>
      <b/>
      <sz val="30"/>
      <color theme="1"/>
      <name val="Century Gothic"/>
      <family val="2"/>
    </font>
    <font>
      <b/>
      <sz val="28"/>
      <color theme="0"/>
      <name val="Century Gothic"/>
      <family val="2"/>
    </font>
    <font>
      <i/>
      <sz val="11"/>
      <color theme="1"/>
      <name val="Century Gothic"/>
      <family val="2"/>
    </font>
    <font>
      <b/>
      <i/>
      <sz val="11"/>
      <color theme="1"/>
      <name val="Century Gothic"/>
      <family val="2"/>
    </font>
    <font>
      <sz val="20"/>
      <color rgb="FF377D71"/>
      <name val="Century Gothic"/>
      <family val="2"/>
    </font>
    <font>
      <i/>
      <sz val="11"/>
      <color theme="1" tint="0.34998626667073579"/>
      <name val="Century Gothic"/>
      <family val="2"/>
    </font>
    <font>
      <b/>
      <sz val="48"/>
      <color theme="0"/>
      <name val="Century Gothic"/>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6"/>
        <bgColor indexed="64"/>
      </patternFill>
    </fill>
    <fill>
      <patternFill patternType="solid">
        <fgColor rgb="FFF7F7F7"/>
        <bgColor indexed="64"/>
      </patternFill>
    </fill>
    <fill>
      <patternFill patternType="solid">
        <fgColor rgb="FFF5F5F5"/>
        <bgColor indexed="64"/>
      </patternFill>
    </fill>
    <fill>
      <patternFill patternType="solid">
        <fgColor theme="0"/>
        <bgColor indexed="64"/>
      </patternFill>
    </fill>
    <fill>
      <patternFill patternType="solid">
        <fgColor rgb="FF377D71"/>
        <bgColor indexed="64"/>
      </patternFill>
    </fill>
    <fill>
      <patternFill patternType="solid">
        <fgColor rgb="FFFBC5C5"/>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bottom style="medium">
        <color theme="2"/>
      </bottom>
      <diagonal/>
    </border>
    <border>
      <left/>
      <right style="medium">
        <color theme="2"/>
      </right>
      <top/>
      <bottom style="medium">
        <color theme="2"/>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right style="medium">
        <color rgb="FFF5F5F5"/>
      </right>
      <top/>
      <bottom style="medium">
        <color rgb="FFF5F5F5"/>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medium">
        <color theme="0"/>
      </bottom>
      <diagonal/>
    </border>
    <border>
      <left style="medium">
        <color theme="2"/>
      </left>
      <right/>
      <top style="medium">
        <color theme="2"/>
      </top>
      <bottom style="medium">
        <color theme="0"/>
      </bottom>
      <diagonal/>
    </border>
    <border>
      <left/>
      <right/>
      <top style="medium">
        <color theme="2"/>
      </top>
      <bottom style="medium">
        <color theme="0"/>
      </bottom>
      <diagonal/>
    </border>
    <border>
      <left/>
      <right style="medium">
        <color theme="2"/>
      </right>
      <top style="medium">
        <color theme="2"/>
      </top>
      <bottom style="medium">
        <color theme="0"/>
      </bottom>
      <diagonal/>
    </border>
    <border>
      <left style="medium">
        <color theme="2"/>
      </left>
      <right/>
      <top/>
      <bottom style="medium">
        <color theme="0"/>
      </bottom>
      <diagonal/>
    </border>
    <border>
      <left/>
      <right style="medium">
        <color theme="2"/>
      </right>
      <top/>
      <bottom style="medium">
        <color theme="0"/>
      </bottom>
      <diagonal/>
    </border>
    <border>
      <left/>
      <right/>
      <top style="medium">
        <color theme="0"/>
      </top>
      <bottom style="medium">
        <color theme="0"/>
      </bottom>
      <diagonal/>
    </border>
    <border>
      <left/>
      <right/>
      <top/>
      <bottom style="medium">
        <color rgb="FFFBC5C5"/>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25">
    <xf numFmtId="0" fontId="0" fillId="19" borderId="0">
      <alignment vertical="center"/>
    </xf>
    <xf numFmtId="0" fontId="4" fillId="0" borderId="3" applyNumberFormat="0" applyFill="0" applyProtection="0">
      <alignment horizontal="left" indent="1"/>
    </xf>
    <xf numFmtId="0" fontId="5" fillId="0" borderId="0" applyNumberFormat="0" applyFill="0" applyBorder="0" applyProtection="0">
      <alignment horizontal="left" indent="1"/>
    </xf>
    <xf numFmtId="0" fontId="3" fillId="2" borderId="1" applyNumberFormat="0" applyAlignment="0" applyProtection="0"/>
    <xf numFmtId="0" fontId="8" fillId="18" borderId="4" applyProtection="0">
      <alignment horizontal="left" vertical="center" indent="1"/>
    </xf>
    <xf numFmtId="0" fontId="5" fillId="11" borderId="0">
      <alignment horizontal="right" vertical="center" indent="1"/>
      <protection locked="0"/>
    </xf>
    <xf numFmtId="44" fontId="6" fillId="0" borderId="0" applyFont="0" applyFill="0" applyBorder="0" applyAlignment="0" applyProtection="0"/>
    <xf numFmtId="0" fontId="5" fillId="3" borderId="0" applyNumberFormat="0" applyBorder="0" applyProtection="0">
      <alignment horizontal="left" vertical="center" indent="1"/>
    </xf>
    <xf numFmtId="164" fontId="6" fillId="4" borderId="0" applyBorder="0" applyAlignment="0" applyProtection="0"/>
    <xf numFmtId="0" fontId="5" fillId="5" borderId="0" applyNumberFormat="0" applyBorder="0" applyProtection="0">
      <alignment horizontal="left" vertical="center" wrapText="1" indent="1"/>
    </xf>
    <xf numFmtId="0" fontId="2" fillId="6" borderId="0" applyNumberFormat="0" applyBorder="0" applyProtection="0">
      <alignment horizontal="left" vertical="center" indent="1"/>
    </xf>
    <xf numFmtId="164" fontId="6" fillId="7" borderId="0" applyBorder="0" applyAlignment="0" applyProtection="0"/>
    <xf numFmtId="0" fontId="5" fillId="8" borderId="0" applyNumberFormat="0" applyBorder="0" applyProtection="0">
      <alignment horizontal="left" vertical="center" wrapText="1" indent="1"/>
    </xf>
    <xf numFmtId="0" fontId="5" fillId="9" borderId="0" applyNumberFormat="0" applyBorder="0" applyProtection="0">
      <alignment horizontal="left" vertical="center" indent="1"/>
    </xf>
    <xf numFmtId="0" fontId="5" fillId="10" borderId="0" applyNumberFormat="0" applyBorder="0" applyProtection="0">
      <alignment horizontal="left" vertical="center" wrapText="1" indent="1"/>
    </xf>
    <xf numFmtId="0" fontId="7" fillId="12" borderId="2">
      <alignment horizontal="center" vertical="center"/>
    </xf>
    <xf numFmtId="14" fontId="6" fillId="0" borderId="0" applyFill="0" applyBorder="0">
      <alignment horizontal="right" vertical="center" indent="1"/>
    </xf>
    <xf numFmtId="0" fontId="6" fillId="0" borderId="0" applyFill="0" applyBorder="0">
      <alignment horizontal="left" vertical="center" wrapText="1" indent="1"/>
    </xf>
    <xf numFmtId="0" fontId="2" fillId="0" borderId="0" applyNumberFormat="0" applyFill="0" applyProtection="0">
      <alignment horizontal="left" indent="1"/>
    </xf>
    <xf numFmtId="0" fontId="6" fillId="0" borderId="0" applyNumberFormat="0" applyFill="0" applyProtection="0">
      <alignment vertical="center"/>
    </xf>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cellStyleXfs>
  <cellXfs count="125">
    <xf numFmtId="0" fontId="0" fillId="19" borderId="0" xfId="0">
      <alignment vertical="center"/>
    </xf>
    <xf numFmtId="0" fontId="0" fillId="19" borderId="0" xfId="0" applyProtection="1">
      <alignment vertical="center"/>
      <protection locked="0"/>
    </xf>
    <xf numFmtId="0" fontId="0" fillId="19" borderId="0" xfId="0" pivotButton="1">
      <alignment vertical="center"/>
    </xf>
    <xf numFmtId="0" fontId="0" fillId="19" borderId="0" xfId="0" applyAlignment="1">
      <alignment horizontal="left" vertical="center"/>
    </xf>
    <xf numFmtId="0" fontId="5" fillId="11" borderId="0" xfId="5">
      <alignment horizontal="right" vertical="center" indent="1"/>
      <protection locked="0"/>
    </xf>
    <xf numFmtId="0" fontId="8" fillId="18" borderId="4" xfId="4" applyProtection="1">
      <alignment horizontal="left" vertical="center" indent="1"/>
      <protection locked="0"/>
    </xf>
    <xf numFmtId="0" fontId="6" fillId="0" borderId="0" xfId="19">
      <alignment vertical="center"/>
    </xf>
    <xf numFmtId="42" fontId="0" fillId="19" borderId="0" xfId="0" applyNumberFormat="1">
      <alignment vertical="center"/>
    </xf>
    <xf numFmtId="0" fontId="9" fillId="21" borderId="0" xfId="0" applyFont="1" applyFill="1">
      <alignment vertical="center"/>
    </xf>
    <xf numFmtId="0" fontId="10" fillId="21" borderId="0" xfId="0" applyFont="1" applyFill="1">
      <alignment vertical="center"/>
    </xf>
    <xf numFmtId="0" fontId="9" fillId="19" borderId="0" xfId="0" applyFont="1" applyProtection="1">
      <alignment vertical="center"/>
      <protection locked="0"/>
    </xf>
    <xf numFmtId="0" fontId="16" fillId="19" borderId="0" xfId="0" applyFont="1" applyProtection="1">
      <alignment vertical="center"/>
      <protection locked="0"/>
    </xf>
    <xf numFmtId="166" fontId="12" fillId="20" borderId="0" xfId="0" applyNumberFormat="1" applyFont="1" applyFill="1" applyAlignment="1">
      <alignment horizontal="center" vertical="center"/>
    </xf>
    <xf numFmtId="0" fontId="9" fillId="19" borderId="0" xfId="0" applyFont="1" applyAlignment="1" applyProtection="1">
      <alignment horizontal="right" vertical="center" indent="1"/>
      <protection locked="0"/>
    </xf>
    <xf numFmtId="0" fontId="18" fillId="21" borderId="0" xfId="4" applyFont="1" applyFill="1" applyBorder="1" applyAlignment="1" applyProtection="1">
      <alignment horizontal="center" vertical="center"/>
      <protection locked="0"/>
    </xf>
    <xf numFmtId="0" fontId="9" fillId="21" borderId="0" xfId="0" applyFont="1" applyFill="1" applyProtection="1">
      <alignment vertical="center"/>
      <protection locked="0"/>
    </xf>
    <xf numFmtId="0" fontId="9" fillId="19" borderId="0" xfId="0" applyFont="1" applyBorder="1" applyAlignment="1" applyProtection="1">
      <alignment vertical="center"/>
      <protection locked="0"/>
    </xf>
    <xf numFmtId="0" fontId="9" fillId="20" borderId="6" xfId="0" applyFont="1" applyFill="1" applyBorder="1" applyAlignment="1" applyProtection="1">
      <alignment vertical="center"/>
    </xf>
    <xf numFmtId="0" fontId="19" fillId="23" borderId="0" xfId="3" applyFont="1" applyFill="1" applyBorder="1" applyAlignment="1" applyProtection="1">
      <alignment horizontal="left" vertical="center"/>
      <protection locked="0"/>
    </xf>
    <xf numFmtId="0" fontId="20" fillId="23" borderId="0" xfId="3" applyFont="1" applyFill="1" applyBorder="1" applyAlignment="1" applyProtection="1">
      <alignment horizontal="left" vertical="center"/>
      <protection locked="0"/>
    </xf>
    <xf numFmtId="0" fontId="9" fillId="23" borderId="0" xfId="0" applyFont="1" applyFill="1" applyAlignment="1" applyProtection="1">
      <alignment vertical="center"/>
      <protection locked="0"/>
    </xf>
    <xf numFmtId="0" fontId="15" fillId="23" borderId="0" xfId="3" applyFont="1" applyFill="1" applyBorder="1" applyAlignment="1" applyProtection="1">
      <alignment vertical="center"/>
      <protection locked="0"/>
    </xf>
    <xf numFmtId="0" fontId="11" fillId="23" borderId="0" xfId="1" applyFont="1" applyFill="1" applyBorder="1" applyAlignment="1" applyProtection="1">
      <alignment horizontal="left" vertical="center"/>
      <protection locked="0"/>
    </xf>
    <xf numFmtId="0" fontId="16" fillId="23" borderId="0" xfId="0" applyFont="1" applyFill="1" applyAlignment="1" applyProtection="1">
      <alignment vertical="center"/>
      <protection locked="0"/>
    </xf>
    <xf numFmtId="0" fontId="16" fillId="23" borderId="0" xfId="0" applyFont="1" applyFill="1" applyAlignment="1">
      <alignment vertical="center"/>
    </xf>
    <xf numFmtId="0" fontId="10" fillId="23" borderId="0" xfId="2" applyFont="1" applyFill="1" applyBorder="1" applyAlignment="1" applyProtection="1">
      <alignment horizontal="left" vertical="center"/>
      <protection locked="0"/>
    </xf>
    <xf numFmtId="0" fontId="16" fillId="23" borderId="0" xfId="0" applyFont="1" applyFill="1" applyAlignment="1">
      <alignment horizontal="right" vertical="center"/>
    </xf>
    <xf numFmtId="165" fontId="12" fillId="23" borderId="0" xfId="0" applyNumberFormat="1" applyFont="1" applyFill="1" applyAlignment="1" applyProtection="1">
      <alignment vertical="center"/>
      <protection locked="0"/>
    </xf>
    <xf numFmtId="0" fontId="9" fillId="23" borderId="0" xfId="0" applyFont="1" applyFill="1" applyBorder="1" applyAlignment="1" applyProtection="1">
      <alignment vertical="center"/>
      <protection locked="0"/>
    </xf>
    <xf numFmtId="0" fontId="9" fillId="23" borderId="0" xfId="0" applyFont="1" applyFill="1" applyBorder="1" applyAlignment="1" applyProtection="1">
      <alignment horizontal="right" vertical="center"/>
      <protection locked="0"/>
    </xf>
    <xf numFmtId="0" fontId="9" fillId="21" borderId="0" xfId="0" applyFont="1" applyFill="1" applyAlignment="1" applyProtection="1">
      <alignment horizontal="right" vertical="center"/>
      <protection locked="0"/>
    </xf>
    <xf numFmtId="0" fontId="9" fillId="21" borderId="0" xfId="0" applyFont="1" applyFill="1" applyAlignment="1" applyProtection="1">
      <alignment vertical="center"/>
      <protection locked="0"/>
    </xf>
    <xf numFmtId="0" fontId="9" fillId="21" borderId="0" xfId="0" applyFont="1" applyFill="1" applyBorder="1" applyAlignment="1" applyProtection="1">
      <alignment vertical="center"/>
      <protection locked="0"/>
    </xf>
    <xf numFmtId="0" fontId="9" fillId="21" borderId="5" xfId="0" applyFont="1" applyFill="1" applyBorder="1" applyAlignment="1" applyProtection="1">
      <alignment horizontal="right" vertical="center"/>
      <protection locked="0"/>
    </xf>
    <xf numFmtId="0" fontId="9" fillId="21" borderId="0" xfId="0" applyFont="1" applyFill="1" applyAlignment="1" applyProtection="1">
      <alignment horizontal="right" vertical="center" indent="1"/>
      <protection locked="0"/>
    </xf>
    <xf numFmtId="0" fontId="9" fillId="21" borderId="0" xfId="0" applyFont="1" applyFill="1" applyBorder="1" applyProtection="1">
      <alignment vertical="center"/>
      <protection locked="0"/>
    </xf>
    <xf numFmtId="0" fontId="16" fillId="21" borderId="0" xfId="0" applyFont="1" applyFill="1" applyAlignment="1" applyProtection="1">
      <alignment vertical="center"/>
      <protection locked="0"/>
    </xf>
    <xf numFmtId="0" fontId="16" fillId="21" borderId="0" xfId="0" applyFont="1" applyFill="1" applyProtection="1">
      <alignment vertical="center"/>
      <protection locked="0"/>
    </xf>
    <xf numFmtId="0" fontId="9" fillId="21" borderId="5" xfId="0" applyFont="1" applyFill="1" applyBorder="1" applyAlignment="1" applyProtection="1">
      <alignment vertical="center"/>
      <protection locked="0"/>
    </xf>
    <xf numFmtId="0" fontId="9" fillId="21" borderId="0" xfId="0" applyFont="1" applyFill="1" applyBorder="1" applyAlignment="1" applyProtection="1">
      <alignment horizontal="right" vertical="center"/>
      <protection locked="0"/>
    </xf>
    <xf numFmtId="166" fontId="12" fillId="21" borderId="0" xfId="0" applyNumberFormat="1" applyFont="1" applyFill="1" applyBorder="1" applyAlignment="1">
      <alignment vertical="center"/>
    </xf>
    <xf numFmtId="164" fontId="21" fillId="23" borderId="9" xfId="21" applyNumberFormat="1" applyFont="1" applyFill="1" applyBorder="1" applyAlignment="1">
      <alignment horizontal="center" vertical="center"/>
    </xf>
    <xf numFmtId="164" fontId="21" fillId="23" borderId="9" xfId="22" applyNumberFormat="1" applyFont="1" applyFill="1" applyBorder="1" applyAlignment="1">
      <alignment horizontal="center" vertical="center" wrapText="1"/>
    </xf>
    <xf numFmtId="0" fontId="22" fillId="23" borderId="14" xfId="24" applyFont="1" applyFill="1" applyBorder="1" applyAlignment="1">
      <alignment horizontal="left" vertical="center" wrapText="1"/>
    </xf>
    <xf numFmtId="0" fontId="23" fillId="23" borderId="10" xfId="14" applyFont="1" applyFill="1" applyBorder="1" applyAlignment="1">
      <alignment horizontal="left" vertical="center" wrapText="1"/>
    </xf>
    <xf numFmtId="0" fontId="24" fillId="22" borderId="0" xfId="0" applyFont="1" applyFill="1" applyAlignment="1">
      <alignment horizontal="center" vertical="center"/>
    </xf>
    <xf numFmtId="166" fontId="10" fillId="21" borderId="0" xfId="0" applyNumberFormat="1" applyFont="1" applyFill="1" applyBorder="1" applyAlignment="1" applyProtection="1">
      <alignment vertical="center" wrapText="1"/>
      <protection locked="0"/>
    </xf>
    <xf numFmtId="0" fontId="10" fillId="21" borderId="0" xfId="0" applyFont="1" applyFill="1" applyBorder="1" applyProtection="1">
      <alignment vertical="center"/>
      <protection locked="0"/>
    </xf>
    <xf numFmtId="166" fontId="10" fillId="21" borderId="0" xfId="0" applyNumberFormat="1" applyFont="1" applyFill="1" applyBorder="1" applyAlignment="1" applyProtection="1">
      <alignment horizontal="left" wrapText="1"/>
      <protection locked="0"/>
    </xf>
    <xf numFmtId="0" fontId="10" fillId="21" borderId="0" xfId="0" applyFont="1" applyFill="1" applyBorder="1" applyAlignment="1" applyProtection="1">
      <protection locked="0"/>
    </xf>
    <xf numFmtId="0" fontId="10" fillId="21" borderId="0" xfId="0" applyFont="1" applyFill="1" applyBorder="1" applyAlignment="1"/>
    <xf numFmtId="0" fontId="10" fillId="21" borderId="0" xfId="0" applyFont="1" applyFill="1" applyAlignment="1"/>
    <xf numFmtId="0" fontId="10" fillId="21" borderId="0" xfId="0" applyFont="1" applyFill="1" applyAlignment="1" applyProtection="1">
      <alignment vertical="center" wrapText="1"/>
      <protection locked="0"/>
    </xf>
    <xf numFmtId="0" fontId="10" fillId="21" borderId="0" xfId="0" applyFont="1" applyFill="1" applyProtection="1">
      <alignment vertical="center"/>
      <protection locked="0"/>
    </xf>
    <xf numFmtId="0" fontId="10" fillId="21" borderId="0" xfId="0" applyFont="1" applyFill="1" applyBorder="1" applyAlignment="1" applyProtection="1">
      <alignment vertical="center" wrapText="1"/>
      <protection locked="0"/>
    </xf>
    <xf numFmtId="14" fontId="10" fillId="21" borderId="0" xfId="0" applyNumberFormat="1" applyFont="1" applyFill="1">
      <alignment vertical="center"/>
    </xf>
    <xf numFmtId="164" fontId="10" fillId="21" borderId="0" xfId="0" applyNumberFormat="1" applyFont="1" applyFill="1">
      <alignment vertical="center"/>
    </xf>
    <xf numFmtId="0" fontId="26" fillId="21" borderId="0" xfId="4" applyFont="1" applyFill="1" applyBorder="1" applyAlignment="1" applyProtection="1">
      <alignment horizontal="center" vertical="center"/>
    </xf>
    <xf numFmtId="0" fontId="10" fillId="21" borderId="0" xfId="0" applyFont="1" applyFill="1" applyBorder="1" applyAlignment="1" applyProtection="1">
      <alignment horizontal="center" vertical="center"/>
      <protection locked="0"/>
    </xf>
    <xf numFmtId="0" fontId="10" fillId="21" borderId="0" xfId="0" applyFont="1" applyFill="1" applyAlignment="1">
      <alignment horizontal="center" vertical="center"/>
    </xf>
    <xf numFmtId="0" fontId="10" fillId="21" borderId="0" xfId="0" applyFont="1" applyFill="1" applyAlignment="1" applyProtection="1">
      <alignment horizontal="center" vertical="center"/>
      <protection locked="0"/>
    </xf>
    <xf numFmtId="14" fontId="10" fillId="21" borderId="0" xfId="20" applyNumberFormat="1" applyFont="1" applyFill="1" applyBorder="1" applyAlignment="1">
      <alignment horizontal="center" vertical="center"/>
    </xf>
    <xf numFmtId="0" fontId="10" fillId="21" borderId="0" xfId="20" applyFont="1" applyFill="1" applyBorder="1" applyAlignment="1">
      <alignment horizontal="center" vertical="center" wrapText="1"/>
    </xf>
    <xf numFmtId="44" fontId="10" fillId="21" borderId="0" xfId="20" applyNumberFormat="1" applyFont="1" applyFill="1" applyBorder="1" applyAlignment="1">
      <alignment horizontal="center" vertical="center"/>
    </xf>
    <xf numFmtId="14" fontId="10" fillId="21" borderId="0" xfId="0" applyNumberFormat="1" applyFont="1" applyFill="1" applyAlignment="1">
      <alignment horizontal="center" vertical="center"/>
    </xf>
    <xf numFmtId="164" fontId="10" fillId="21" borderId="0" xfId="0" applyNumberFormat="1" applyFont="1" applyFill="1" applyAlignment="1">
      <alignment horizontal="center" vertical="center"/>
    </xf>
    <xf numFmtId="0" fontId="22" fillId="23" borderId="18" xfId="18" applyFont="1" applyFill="1" applyBorder="1" applyAlignment="1">
      <alignment horizontal="left" vertical="center"/>
    </xf>
    <xf numFmtId="0" fontId="22" fillId="23" borderId="18" xfId="2" applyFont="1" applyFill="1" applyBorder="1" applyAlignment="1">
      <alignment horizontal="left" vertical="center"/>
    </xf>
    <xf numFmtId="14" fontId="10" fillId="21" borderId="19" xfId="16" applyFont="1" applyFill="1" applyBorder="1" applyAlignment="1">
      <alignment horizontal="center" vertical="center"/>
    </xf>
    <xf numFmtId="0" fontId="10" fillId="21" borderId="20" xfId="17" applyFont="1" applyFill="1" applyBorder="1">
      <alignment horizontal="left" vertical="center" wrapText="1" indent="1"/>
    </xf>
    <xf numFmtId="44" fontId="10" fillId="21" borderId="21" xfId="6" applyFont="1" applyFill="1" applyBorder="1" applyAlignment="1">
      <alignment horizontal="center" vertical="center"/>
    </xf>
    <xf numFmtId="14" fontId="10" fillId="21" borderId="22" xfId="20" applyNumberFormat="1" applyFont="1" applyFill="1" applyBorder="1" applyAlignment="1">
      <alignment horizontal="center" vertical="center"/>
    </xf>
    <xf numFmtId="0" fontId="10" fillId="21" borderId="23" xfId="20" applyFont="1" applyFill="1" applyBorder="1" applyAlignment="1">
      <alignment horizontal="center" vertical="center" wrapText="1"/>
    </xf>
    <xf numFmtId="0" fontId="10" fillId="21" borderId="20" xfId="20" applyFont="1" applyFill="1" applyBorder="1" applyAlignment="1">
      <alignment horizontal="center" vertical="center" wrapText="1"/>
    </xf>
    <xf numFmtId="44" fontId="10" fillId="21" borderId="21" xfId="20" applyNumberFormat="1" applyFont="1" applyFill="1" applyBorder="1" applyAlignment="1">
      <alignment horizontal="center" vertical="center"/>
    </xf>
    <xf numFmtId="14" fontId="10" fillId="21" borderId="24" xfId="16" applyFont="1" applyFill="1" applyBorder="1" applyAlignment="1">
      <alignment horizontal="center" vertical="center"/>
    </xf>
    <xf numFmtId="0" fontId="10" fillId="21" borderId="24" xfId="17" applyFont="1" applyFill="1" applyBorder="1">
      <alignment horizontal="left" vertical="center" wrapText="1" indent="1"/>
    </xf>
    <xf numFmtId="44" fontId="10" fillId="21" borderId="24" xfId="6" applyFont="1" applyFill="1" applyBorder="1" applyAlignment="1">
      <alignment horizontal="center" vertical="center"/>
    </xf>
    <xf numFmtId="14" fontId="10" fillId="21" borderId="24" xfId="20" applyNumberFormat="1" applyFont="1" applyFill="1" applyBorder="1" applyAlignment="1">
      <alignment horizontal="center" vertical="center"/>
    </xf>
    <xf numFmtId="0" fontId="10" fillId="21" borderId="24" xfId="20" applyFont="1" applyFill="1" applyBorder="1" applyAlignment="1">
      <alignment horizontal="center" vertical="center" wrapText="1"/>
    </xf>
    <xf numFmtId="44" fontId="10" fillId="21" borderId="24" xfId="20" applyNumberFormat="1" applyFont="1" applyFill="1" applyBorder="1" applyAlignment="1">
      <alignment horizontal="center" vertical="center"/>
    </xf>
    <xf numFmtId="0" fontId="23" fillId="21" borderId="10" xfId="12" applyFont="1" applyFill="1" applyBorder="1" applyAlignment="1">
      <alignment horizontal="left" vertical="center" wrapText="1"/>
    </xf>
    <xf numFmtId="164" fontId="21" fillId="21" borderId="9" xfId="23" applyNumberFormat="1" applyFont="1" applyFill="1" applyBorder="1" applyAlignment="1">
      <alignment horizontal="center" vertical="center"/>
    </xf>
    <xf numFmtId="0" fontId="9" fillId="21" borderId="6" xfId="0" applyFont="1" applyFill="1" applyBorder="1" applyAlignment="1" applyProtection="1">
      <alignment vertical="center"/>
    </xf>
    <xf numFmtId="0" fontId="23" fillId="21" borderId="11" xfId="9" applyFont="1" applyFill="1" applyBorder="1" applyAlignment="1">
      <alignment horizontal="left" vertical="center" wrapText="1"/>
    </xf>
    <xf numFmtId="164" fontId="21" fillId="21" borderId="12" xfId="20" applyNumberFormat="1" applyFont="1" applyFill="1" applyBorder="1" applyAlignment="1">
      <alignment horizontal="center" vertical="center"/>
    </xf>
    <xf numFmtId="0" fontId="9" fillId="21" borderId="13" xfId="0" applyFont="1" applyFill="1" applyBorder="1" applyAlignment="1" applyProtection="1">
      <alignment vertical="center"/>
    </xf>
    <xf numFmtId="14" fontId="10" fillId="23" borderId="0" xfId="16" applyFont="1" applyFill="1" applyBorder="1" applyAlignment="1">
      <alignment horizontal="center" vertical="center"/>
    </xf>
    <xf numFmtId="0" fontId="10" fillId="23" borderId="0" xfId="17" applyFont="1" applyFill="1" applyBorder="1">
      <alignment horizontal="left" vertical="center" wrapText="1" indent="1"/>
    </xf>
    <xf numFmtId="44" fontId="10" fillId="23" borderId="0" xfId="6" applyFont="1" applyFill="1" applyBorder="1" applyAlignment="1">
      <alignment horizontal="center" vertical="center"/>
    </xf>
    <xf numFmtId="0" fontId="10" fillId="23" borderId="0" xfId="17" applyFont="1" applyFill="1" applyBorder="1" applyAlignment="1">
      <alignment horizontal="center" vertical="center" wrapText="1"/>
    </xf>
    <xf numFmtId="0" fontId="13" fillId="21" borderId="0" xfId="4" applyFont="1" applyFill="1" applyBorder="1" applyAlignment="1" applyProtection="1">
      <alignment horizontal="center" vertical="center"/>
    </xf>
    <xf numFmtId="0" fontId="28" fillId="21" borderId="0" xfId="19" applyFont="1" applyFill="1" applyProtection="1">
      <alignment vertical="center"/>
      <protection locked="0"/>
    </xf>
    <xf numFmtId="166" fontId="17" fillId="21" borderId="0" xfId="0" applyNumberFormat="1" applyFont="1" applyFill="1" applyBorder="1" applyAlignment="1" applyProtection="1">
      <alignment vertical="center" wrapText="1"/>
      <protection locked="0"/>
    </xf>
    <xf numFmtId="0" fontId="17" fillId="22" borderId="0" xfId="24" applyFont="1" applyFill="1" applyBorder="1" applyAlignment="1">
      <alignment horizontal="left" vertical="center" indent="1"/>
    </xf>
    <xf numFmtId="0" fontId="17" fillId="22" borderId="0" xfId="24" applyFont="1" applyFill="1" applyBorder="1" applyAlignment="1">
      <alignment horizontal="center" vertical="center"/>
    </xf>
    <xf numFmtId="14" fontId="17" fillId="22" borderId="7" xfId="14" applyNumberFormat="1" applyFont="1" applyFill="1" applyBorder="1" applyAlignment="1">
      <alignment horizontal="center" vertical="center" wrapText="1"/>
    </xf>
    <xf numFmtId="0" fontId="17" fillId="22" borderId="8" xfId="14" applyFont="1" applyFill="1" applyBorder="1" applyAlignment="1">
      <alignment horizontal="center" vertical="center" wrapText="1"/>
    </xf>
    <xf numFmtId="0" fontId="17" fillId="22" borderId="0" xfId="14" applyFont="1" applyFill="1" applyBorder="1" applyAlignment="1">
      <alignment horizontal="center" vertical="center" wrapText="1"/>
    </xf>
    <xf numFmtId="164" fontId="17" fillId="22" borderId="0" xfId="14" applyNumberFormat="1" applyFont="1" applyFill="1" applyBorder="1" applyAlignment="1">
      <alignment horizontal="center" vertical="center" wrapText="1"/>
    </xf>
    <xf numFmtId="0" fontId="17" fillId="21" borderId="0" xfId="0" applyFont="1" applyFill="1" applyBorder="1" applyProtection="1">
      <alignment vertical="center"/>
      <protection locked="0"/>
    </xf>
    <xf numFmtId="0" fontId="17" fillId="21" borderId="0" xfId="0" applyFont="1" applyFill="1" applyBorder="1" applyAlignment="1">
      <alignment vertical="center"/>
    </xf>
    <xf numFmtId="0" fontId="17" fillId="21" borderId="0" xfId="0" applyFont="1" applyFill="1" applyAlignment="1">
      <alignment vertical="center"/>
    </xf>
    <xf numFmtId="0" fontId="25" fillId="21" borderId="0" xfId="0" applyFont="1" applyFill="1" applyBorder="1" applyAlignment="1" applyProtection="1">
      <alignment horizontal="center" vertical="center"/>
      <protection locked="0"/>
    </xf>
    <xf numFmtId="0" fontId="9" fillId="24" borderId="0" xfId="0" applyFont="1" applyFill="1" applyBorder="1" applyProtection="1">
      <alignment vertical="center"/>
      <protection locked="0"/>
    </xf>
    <xf numFmtId="0" fontId="31" fillId="21" borderId="0" xfId="0" applyFont="1" applyFill="1">
      <alignment vertical="center"/>
    </xf>
    <xf numFmtId="0" fontId="25" fillId="22" borderId="26" xfId="13" applyFont="1" applyFill="1" applyBorder="1" applyAlignment="1" applyProtection="1">
      <alignment horizontal="center" vertical="center"/>
      <protection locked="0"/>
    </xf>
    <xf numFmtId="0" fontId="25" fillId="22" borderId="27" xfId="14" applyFont="1" applyFill="1" applyBorder="1" applyAlignment="1" applyProtection="1">
      <alignment horizontal="center" vertical="center" wrapText="1"/>
      <protection locked="0"/>
    </xf>
    <xf numFmtId="0" fontId="25" fillId="22" borderId="27" xfId="13" applyFont="1" applyFill="1" applyBorder="1" applyAlignment="1" applyProtection="1">
      <alignment horizontal="center" vertical="center"/>
      <protection locked="0"/>
    </xf>
    <xf numFmtId="0" fontId="25" fillId="22" borderId="28" xfId="14" applyFont="1" applyFill="1" applyBorder="1" applyAlignment="1" applyProtection="1">
      <alignment horizontal="center" vertical="center" wrapText="1"/>
      <protection locked="0"/>
    </xf>
    <xf numFmtId="0" fontId="10" fillId="23" borderId="15" xfId="17" applyFont="1" applyFill="1" applyBorder="1" applyAlignment="1">
      <alignment horizontal="center" vertical="center" wrapText="1"/>
    </xf>
    <xf numFmtId="0" fontId="10" fillId="23" borderId="16" xfId="17" applyFont="1" applyFill="1" applyBorder="1" applyAlignment="1">
      <alignment horizontal="center" vertical="center" wrapText="1"/>
    </xf>
    <xf numFmtId="0" fontId="10" fillId="23" borderId="17" xfId="17" applyFont="1" applyFill="1" applyBorder="1" applyAlignment="1">
      <alignment horizontal="center" vertical="center" wrapText="1"/>
    </xf>
    <xf numFmtId="0" fontId="10" fillId="21" borderId="15" xfId="17" applyFont="1" applyFill="1" applyBorder="1" applyAlignment="1">
      <alignment horizontal="center" vertical="center" wrapText="1"/>
    </xf>
    <xf numFmtId="0" fontId="10" fillId="21" borderId="16" xfId="17" applyFont="1" applyFill="1" applyBorder="1" applyAlignment="1">
      <alignment horizontal="center" vertical="center" wrapText="1"/>
    </xf>
    <xf numFmtId="0" fontId="10" fillId="21" borderId="17" xfId="17" applyFont="1" applyFill="1" applyBorder="1" applyAlignment="1">
      <alignment horizontal="center" vertical="center" wrapText="1"/>
    </xf>
    <xf numFmtId="0" fontId="10" fillId="23" borderId="29" xfId="17" applyFont="1" applyFill="1" applyBorder="1" applyAlignment="1">
      <alignment horizontal="center" vertical="center" wrapText="1"/>
    </xf>
    <xf numFmtId="0" fontId="10" fillId="23" borderId="30" xfId="17" applyFont="1" applyFill="1" applyBorder="1" applyAlignment="1">
      <alignment horizontal="center" vertical="center" wrapText="1"/>
    </xf>
    <xf numFmtId="0" fontId="10" fillId="23" borderId="31" xfId="17" applyFont="1" applyFill="1" applyBorder="1" applyAlignment="1">
      <alignment horizontal="center" vertical="center" wrapText="1"/>
    </xf>
    <xf numFmtId="0" fontId="12" fillId="23" borderId="0" xfId="0" applyFont="1" applyFill="1" applyAlignment="1" applyProtection="1">
      <alignment vertical="center"/>
      <protection locked="0"/>
    </xf>
    <xf numFmtId="0" fontId="14" fillId="23" borderId="0" xfId="0" applyFont="1" applyFill="1" applyAlignment="1" applyProtection="1">
      <alignment vertical="center"/>
      <protection locked="0"/>
    </xf>
    <xf numFmtId="0" fontId="32" fillId="22" borderId="0" xfId="4" applyFont="1" applyFill="1" applyBorder="1" applyAlignment="1" applyProtection="1">
      <alignment horizontal="center" vertical="center"/>
      <protection locked="0"/>
    </xf>
    <xf numFmtId="0" fontId="32" fillId="22" borderId="0" xfId="4" applyFont="1" applyFill="1" applyBorder="1" applyAlignment="1" applyProtection="1">
      <alignment horizontal="center" vertical="center"/>
    </xf>
    <xf numFmtId="0" fontId="27" fillId="22" borderId="0" xfId="4" applyFont="1" applyFill="1" applyBorder="1" applyAlignment="1" applyProtection="1">
      <alignment horizontal="center" vertical="center"/>
    </xf>
    <xf numFmtId="0" fontId="30" fillId="24" borderId="25" xfId="4" applyFont="1" applyFill="1" applyBorder="1" applyAlignment="1" applyProtection="1">
      <alignment horizontal="center" vertical="center"/>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xr:uid="{00000000-0005-0000-0000-00000E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xr:uid="{00000000-0005-0000-0000-000014000000}"/>
    <cellStyle name="Normal" xfId="0" builtinId="0" customBuiltin="1"/>
    <cellStyle name="Subtitle" xfId="5" xr:uid="{00000000-0005-0000-0000-000016000000}"/>
    <cellStyle name="Table details" xfId="17" xr:uid="{00000000-0005-0000-0000-000017000000}"/>
    <cellStyle name="Title" xfId="4" builtinId="15" customBuiltin="1"/>
  </cellStyles>
  <dxfs count="80">
    <dxf>
      <numFmt numFmtId="32" formatCode="_(&quot;$&quot;* #,##0_);_(&quot;$&quot;* \(#,##0\);_(&quot;$&quot;* &quot;-&quot;_);_(@_)"/>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bottom/>
        <vertical style="medium">
          <color theme="0"/>
        </vertical>
        <horizontal style="medium">
          <color theme="0"/>
        </horizontal>
      </border>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dxf>
    <dxf>
      <border>
        <bottom style="medium">
          <color theme="0"/>
        </bottom>
      </border>
    </dxf>
    <dxf>
      <font>
        <b/>
        <strike val="0"/>
        <outline val="0"/>
        <shadow val="0"/>
        <u val="none"/>
        <vertAlign val="baseline"/>
        <sz val="12"/>
        <color theme="0"/>
        <name val="Century Gothic"/>
        <family val="2"/>
        <scheme val="none"/>
      </font>
      <fill>
        <patternFill patternType="solid">
          <fgColor indexed="64"/>
          <bgColor rgb="FF377D71"/>
        </patternFill>
      </fill>
      <alignment horizontal="center" vertical="center" textRotation="0" indent="0" justifyLastLine="0" shrinkToFit="0" readingOrder="0"/>
      <border diagonalUp="0" diagonalDown="0">
        <left style="medium">
          <color theme="0"/>
        </left>
        <right style="medium">
          <color theme="0"/>
        </right>
        <top/>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wrapText="0" indent="0" justifyLastLine="0" shrinkToFit="0" readingOrder="0"/>
    </dxf>
    <dxf>
      <font>
        <strike val="0"/>
        <outline val="0"/>
        <shadow val="0"/>
        <u val="none"/>
        <vertAlign val="baseline"/>
        <color theme="1"/>
        <name val="Century Gothic"/>
        <family val="2"/>
        <scheme val="none"/>
      </font>
      <fill>
        <patternFill>
          <fgColor indexed="64"/>
          <bgColor theme="0"/>
        </patternFill>
      </fill>
    </dxf>
    <dxf>
      <font>
        <strike val="0"/>
        <outline val="0"/>
        <shadow val="0"/>
        <u val="none"/>
        <vertAlign val="baseline"/>
        <sz val="11"/>
        <color theme="1"/>
        <name val="Century Gothic"/>
        <family val="2"/>
        <scheme val="none"/>
      </font>
      <fill>
        <patternFill>
          <fgColor indexed="64"/>
          <bgColor theme="0"/>
        </patternFill>
      </fill>
    </dxf>
    <dxf>
      <font>
        <b/>
        <strike val="0"/>
        <outline val="0"/>
        <shadow val="0"/>
        <u val="none"/>
        <vertAlign val="baseline"/>
        <sz val="11"/>
        <color theme="0"/>
        <name val="Century Gothic"/>
        <family val="2"/>
        <scheme val="none"/>
      </font>
      <fill>
        <patternFill patternType="solid">
          <fgColor indexed="64"/>
          <bgColor rgb="FF377D71"/>
        </patternFill>
      </fill>
    </dxf>
    <dxf>
      <font>
        <strike val="0"/>
        <outline val="0"/>
        <shadow val="0"/>
        <u val="none"/>
        <vertAlign val="baseline"/>
        <color theme="1"/>
        <name val="Century Gothic"/>
        <family val="2"/>
        <scheme val="none"/>
      </font>
      <fill>
        <patternFill>
          <fgColor indexed="64"/>
          <bgColor theme="0"/>
        </patternFill>
      </fill>
      <alignment horizontal="center" vertical="center" textRotation="0" wrapText="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b/>
        <strike val="0"/>
        <outline val="0"/>
        <shadow val="0"/>
        <u val="none"/>
        <vertAlign val="baseline"/>
        <sz val="11"/>
        <color theme="0"/>
        <name val="Century Gothic"/>
        <family val="2"/>
        <scheme val="none"/>
      </font>
      <fill>
        <patternFill patternType="solid">
          <fgColor indexed="64"/>
          <bgColor rgb="FF377D71"/>
        </patternFill>
      </fill>
      <alignment horizontal="center" vertical="center" textRotation="0" indent="0" justifyLastLine="0" shrinkToFit="0" readingOrder="0"/>
    </dxf>
    <dxf>
      <font>
        <strike val="0"/>
        <outline val="0"/>
        <shadow val="0"/>
        <u val="none"/>
        <vertAlign val="baseline"/>
        <name val="Century Gothic"/>
        <family val="2"/>
        <scheme val="none"/>
      </font>
      <fill>
        <patternFill patternType="solid">
          <fgColor indexed="64"/>
          <bgColor rgb="FFF5F5F5"/>
        </patternFill>
      </fill>
      <alignment vertical="center" textRotation="0" indent="0" justifyLastLine="0" shrinkToFit="0" readingOrder="0"/>
      <border diagonalUp="0" diagonalDown="0" outline="0">
        <left style="medium">
          <color rgb="FFF5F5F5"/>
        </left>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fill>
        <patternFill patternType="solid">
          <fgColor indexed="64"/>
          <bgColor rgb="FFEB4747"/>
        </patternFill>
      </fill>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b/>
        <strike val="0"/>
        <outline val="0"/>
        <shadow val="0"/>
        <u val="none"/>
        <vertAlign val="baseline"/>
        <sz val="12"/>
        <name val="Century Gothic"/>
        <family val="2"/>
        <scheme val="none"/>
      </font>
      <alignment vertical="center" textRotation="0" indent="0" justifyLastLine="0" shrinkToFit="0" readingOrder="0"/>
      <border diagonalUp="0" diagonalDown="0" outline="0">
        <left/>
        <right style="medium">
          <color rgb="FFF5F5F5"/>
        </right>
        <top style="medium">
          <color rgb="FFF5F5F5"/>
        </top>
        <bottom style="medium">
          <color rgb="FFF5F5F5"/>
        </bottom>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Century Gothic"/>
        <family val="2"/>
        <scheme val="none"/>
      </font>
      <alignment vertical="center" textRotation="0" indent="0" justifyLastLine="0" shrinkToFit="0" readingOrder="0"/>
    </dxf>
    <dxf>
      <font>
        <strike val="0"/>
        <outline val="0"/>
        <shadow val="0"/>
        <u val="none"/>
        <vertAlign val="baseline"/>
        <name val="Century Gothic"/>
        <family val="2"/>
        <scheme val="none"/>
      </font>
      <alignment horizontal="center" vertical="center" textRotation="0" wrapText="0" indent="0" justifyLastLine="0" shrinkToFit="0" readingOrder="0"/>
    </dxf>
    <dxf>
      <font>
        <color theme="4"/>
      </font>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xr9:uid="{00000000-0011-0000-FFFF-FFFF00000000}">
      <tableStyleElement type="wholeTable" dxfId="79"/>
      <tableStyleElement type="headerRow" dxfId="78"/>
      <tableStyleElement type="lastColumn" dxfId="77"/>
      <tableStyleElement type="firstHeaderCell" dxfId="76"/>
      <tableStyleElement type="lastHeaderCell" dxfId="75"/>
    </tableStyle>
    <tableStyle name="Data Lists" pivot="0" count="3" xr9:uid="{00000000-0011-0000-FFFF-FFFF01000000}">
      <tableStyleElement type="wholeTable" dxfId="74"/>
      <tableStyleElement type="headerRow" dxfId="73"/>
      <tableStyleElement type="firstRowStripe" dxfId="72"/>
    </tableStyle>
    <tableStyle name="Expenditures" pivot="0" count="3" xr9:uid="{00000000-0011-0000-FFFF-FFFF02000000}">
      <tableStyleElement type="wholeTable" dxfId="71"/>
      <tableStyleElement type="headerRow" dxfId="70"/>
      <tableStyleElement type="firstRowStripe" dxfId="69"/>
    </tableStyle>
    <tableStyle name="Home Budget Slicers" pivot="0" table="0" count="10" xr9:uid="{00000000-0011-0000-FFFF-FFFF03000000}">
      <tableStyleElement type="wholeTable" dxfId="68"/>
      <tableStyleElement type="headerRow" dxfId="67"/>
    </tableStyle>
    <tableStyle name="Income" pivot="0" count="3" xr9:uid="{00000000-0011-0000-FFFF-FFFF04000000}">
      <tableStyleElement type="wholeTable" dxfId="66"/>
      <tableStyleElement type="headerRow" dxfId="65"/>
      <tableStyleElement type="firstRowStripe" dxfId="64"/>
    </tableStyle>
    <tableStyle name="Semi Budget PivotTable" table="0" count="12" xr9:uid="{00000000-0011-0000-FFFF-FFFF05000000}">
      <tableStyleElement type="wholeTable" dxfId="63"/>
      <tableStyleElement type="headerRow" dxfId="62"/>
      <tableStyleElement type="totalRow" dxfId="61"/>
      <tableStyleElement type="firstRowStripe" dxfId="60"/>
      <tableStyleElement type="firstHeaderCell" dxfId="59"/>
      <tableStyleElement type="firstSubtotalRow" dxfId="58"/>
      <tableStyleElement type="secondSubtotalRow" dxfId="57"/>
      <tableStyleElement type="firstColumnSubheading" dxfId="56"/>
      <tableStyleElement type="firstRowSubheading" dxfId="55"/>
      <tableStyleElement type="secondRowSubheading" dxfId="54"/>
      <tableStyleElement type="pageFieldLabels" dxfId="53"/>
      <tableStyleElement type="pageFieldValues" dxfId="52"/>
    </tableStyle>
    <tableStyle name="Semi Monthly Budget Timeline" pivot="0" table="0" count="9" xr9:uid="{00000000-0011-0000-FFFF-FFFF06000000}">
      <tableStyleElement type="wholeTable" dxfId="51"/>
      <tableStyleElement type="headerRow" dxfId="50"/>
    </tableStyle>
    <tableStyle name="Slicer Style 1" pivot="0" table="0" count="1" xr9:uid="{00000000-0011-0000-FFFF-FFFF07000000}">
      <tableStyleElement type="wholeTable" dxfId="49"/>
    </tableStyle>
  </tableStyles>
  <colors>
    <mruColors>
      <color rgb="FF377D71"/>
      <color rgb="FFFBC5C5"/>
      <color rgb="FFCC0099"/>
      <color rgb="FFFEFCF4"/>
      <color rgb="FFE7E98F"/>
      <color rgb="FFEB4747"/>
      <color rgb="FFF7F7F7"/>
      <color rgb="FFF5F5F5"/>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Dashboard!$A$5</c:f>
              <c:strCache>
                <c:ptCount val="1"/>
                <c:pt idx="0">
                  <c:v>MONTH TOTALS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6A13-4EC3-9B00-29EEAEB2F423}"/>
              </c:ext>
            </c:extLst>
          </c:dPt>
          <c:dPt>
            <c:idx val="1"/>
            <c:invertIfNegative val="0"/>
            <c:bubble3D val="0"/>
            <c:extLst>
              <c:ext xmlns:c16="http://schemas.microsoft.com/office/drawing/2014/chart" uri="{C3380CC4-5D6E-409C-BE32-E72D297353CC}">
                <c16:uniqueId val="{00000003-6A13-4EC3-9B00-29EEAEB2F423}"/>
              </c:ext>
            </c:extLst>
          </c:dPt>
          <c:dLbls>
            <c:dLbl>
              <c:idx val="0"/>
              <c:tx>
                <c:strRef>
                  <c:f>Dashboard!$C$6</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{0CC6585A-BC55-4DF0-B751-1CE675B55832}</c15:txfldGUID>
                      <c15:f>Dashboard!$C$6</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Dashboard!$C$7</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{77226F55-DBF6-4AEA-A8B5-F0B636C26838}</c15:txfldGUID>
                      <c15:f>Dashboard!$C$7</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Dashboard!$A$6:$A$7</c:f>
              <c:strCache>
                <c:ptCount val="2"/>
                <c:pt idx="0">
                  <c:v>INCOME</c:v>
                </c:pt>
                <c:pt idx="1">
                  <c:v>EXPENDITURES</c:v>
                </c:pt>
              </c:strCache>
            </c:strRef>
          </c:cat>
          <c:val>
            <c:numRef>
              <c:f>Dashboard!$C$6:$C$7</c:f>
              <c:numCache>
                <c:formatCode>"$"#,##0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150"/>
        <c:overlap val="100"/>
        <c:axId val="-1860767168"/>
        <c:axId val="-1860764416"/>
      </c:barChart>
      <c:catAx>
        <c:axId val="-1860767168"/>
        <c:scaling>
          <c:orientation val="minMax"/>
        </c:scaling>
        <c:delete val="0"/>
        <c:axPos val="l"/>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0764416"/>
        <c:crosses val="autoZero"/>
        <c:auto val="1"/>
        <c:lblAlgn val="ctr"/>
        <c:lblOffset val="100"/>
        <c:noMultiLvlLbl val="0"/>
      </c:catAx>
      <c:valAx>
        <c:axId val="-1860764416"/>
        <c:scaling>
          <c:orientation val="minMax"/>
        </c:scaling>
        <c:delete val="0"/>
        <c:axPos val="b"/>
        <c:majorGridlines>
          <c:spPr>
            <a:ln w="9525" cap="flat" cmpd="sng" algn="ctr">
              <a:solidFill>
                <a:schemeClr val="lt1">
                  <a:lumMod val="95000"/>
                  <a:alpha val="10000"/>
                </a:schemeClr>
              </a:soli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07671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Dashboard!$H$5</c:f>
              <c:strCache>
                <c:ptCount val="1"/>
                <c:pt idx="0">
                  <c:v>ANNUAL TOTALS</c:v>
                </c:pt>
              </c:strCache>
            </c:strRef>
          </c:tx>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547-40B9-8668-D8C6190539C6}"/>
              </c:ext>
            </c:extLst>
          </c:dPt>
          <c:dPt>
            <c:idx val="1"/>
            <c:invertIfNegative val="0"/>
            <c:bubble3D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547-40B9-8668-D8C6190539C6}"/>
              </c:ext>
            </c:extLst>
          </c:dPt>
          <c:dLbls>
            <c:dLbl>
              <c:idx val="0"/>
              <c:tx>
                <c:strRef>
                  <c:f>Dashboard!$K$6</c:f>
                  <c:strCache>
                    <c:ptCount val="1"/>
                    <c:pt idx="0">
                      <c:v>$9,317</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{880B9AF9-DB18-4F6D-84A6-E0DBE9C8C775}</c15:txfldGUID>
                      <c15:f>Dashboard!$K$6</c15:f>
                      <c15:dlblFieldTableCache>
                        <c:ptCount val="1"/>
                        <c:pt idx="0">
                          <c:v>$9,317</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Dashboard!$K$7</c:f>
                  <c:strCache>
                    <c:ptCount val="1"/>
                    <c:pt idx="0">
                      <c:v>$36,700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{6C52CA81-48E5-4663-A70E-82764FB50E05}</c15:txfldGUID>
                      <c15:f>Dashboard!$K$7</c15:f>
                      <c15:dlblFieldTableCache>
                        <c:ptCount val="1"/>
                        <c:pt idx="0">
                          <c:v>$36,700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Dashboard!$H$6:$I$7</c:f>
              <c:strCache>
                <c:ptCount val="2"/>
                <c:pt idx="0">
                  <c:v>INCOME</c:v>
                </c:pt>
                <c:pt idx="1">
                  <c:v>EXPENDITURES</c:v>
                </c:pt>
              </c:strCache>
            </c:strRef>
          </c:cat>
          <c:val>
            <c:numRef>
              <c:f>Dashboard!$K$6:$K$7</c:f>
              <c:numCache>
                <c:formatCode>"$"#,##0</c:formatCode>
                <c:ptCount val="2"/>
                <c:pt idx="0">
                  <c:v>9317</c:v>
                </c:pt>
                <c:pt idx="1">
                  <c:v>36700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150"/>
        <c:overlap val="100"/>
        <c:axId val="-1860741872"/>
        <c:axId val="-1860739120"/>
      </c:barChart>
      <c:catAx>
        <c:axId val="-1860741872"/>
        <c:scaling>
          <c:orientation val="minMax"/>
        </c:scaling>
        <c:delete val="0"/>
        <c:axPos val="l"/>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0739120"/>
        <c:crosses val="autoZero"/>
        <c:auto val="1"/>
        <c:lblAlgn val="ctr"/>
        <c:lblOffset val="100"/>
        <c:noMultiLvlLbl val="0"/>
      </c:catAx>
      <c:valAx>
        <c:axId val="-186073912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074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trlProps/ctrlProp1.xml><?xml version="1.0" encoding="utf-8"?>
<formControlPr xmlns="http://schemas.microsoft.com/office/spreadsheetml/2009/9/main" objectType="Spin" dx="16" fmlaLink="$B$4" max="12" min="1" page="10" val="12"/>
</file>

<file path=xl/ctrlProps/ctrlProp2.xml><?xml version="1.0" encoding="utf-8"?>
<formControlPr xmlns="http://schemas.microsoft.com/office/spreadsheetml/2009/9/main" objectType="Spin" dx="16" fmlaLink="$H$4" max="3000" min="1904" page="10" val="2022"/>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161925</xdr:rowOff>
        </xdr:from>
        <xdr:to>
          <xdr:col>1</xdr:col>
          <xdr:colOff>323850</xdr:colOff>
          <xdr:row>3</xdr:row>
          <xdr:rowOff>447675</xdr:rowOff>
        </xdr:to>
        <xdr:sp macro="" textlink="">
          <xdr:nvSpPr>
            <xdr:cNvPr id="1031" name="Spinner 7" descr="Spinner control for Month"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xdr:row>
          <xdr:rowOff>171450</xdr:rowOff>
        </xdr:from>
        <xdr:to>
          <xdr:col>8</xdr:col>
          <xdr:colOff>190500</xdr:colOff>
          <xdr:row>3</xdr:row>
          <xdr:rowOff>457200</xdr:rowOff>
        </xdr:to>
        <xdr:sp macro="" textlink="">
          <xdr:nvSpPr>
            <xdr:cNvPr id="1033" name="Spinner 9" descr="Spinner control for Ye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4</xdr:row>
      <xdr:rowOff>438150</xdr:rowOff>
    </xdr:from>
    <xdr:to>
      <xdr:col>6</xdr:col>
      <xdr:colOff>330199</xdr:colOff>
      <xdr:row>6</xdr:row>
      <xdr:rowOff>250698</xdr:rowOff>
    </xdr:to>
    <xdr:graphicFrame macro="">
      <xdr:nvGraphicFramePr>
        <xdr:cNvPr id="28" name="Chart 27" descr="Bar chart comparing monthly Income totals to Expenditure totals ">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123825</xdr:colOff>
      <xdr:row>5</xdr:row>
      <xdr:rowOff>0</xdr:rowOff>
    </xdr:from>
    <xdr:to>
      <xdr:col>12</xdr:col>
      <xdr:colOff>1019393</xdr:colOff>
      <xdr:row>6</xdr:row>
      <xdr:rowOff>441198</xdr:rowOff>
    </xdr:to>
    <xdr:graphicFrame macro="">
      <xdr:nvGraphicFramePr>
        <xdr:cNvPr id="30" name="Chart 29" descr="Bar chart comparing annual Income totals to Expenditure totals">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83.54986053241" createdVersion="4" refreshedVersion="8" minRefreshableVersion="3" recordCount="33" xr:uid="{00000000-000A-0000-FFFF-FFFF24000000}">
  <cacheSource type="worksheet">
    <worksheetSource name="Expenditures"/>
  </cacheSource>
  <cacheFields count="4">
    <cacheField name="DATE" numFmtId="14">
      <sharedItems containsSemiMixedTypes="0" containsNonDate="0" containsDate="1" containsString="0" minDate="2022-05-24T00:00:00" maxDate="2022-08-11T00:00:00" count="22">
        <d v="2022-08-10T00:00:00"/>
        <d v="2022-08-03T00:00:00"/>
        <d v="2022-08-02T00:00:00"/>
        <d v="2022-08-01T00:00:00"/>
        <d v="2022-07-31T00:00:00"/>
        <d v="2022-07-30T00:00:00"/>
        <d v="2022-07-29T00:00:00"/>
        <d v="2022-07-28T00:00:00"/>
        <d v="2022-07-27T00:00:00"/>
        <d v="2022-07-26T00:00:00"/>
        <d v="2022-07-25T00:00:00"/>
        <d v="2022-07-21T00:00:00"/>
        <d v="2022-07-16T00:00:00"/>
        <d v="2022-07-11T00:00:00"/>
        <d v="2022-07-10T00:00:00"/>
        <d v="2022-06-29T00:00:00"/>
        <d v="2022-06-26T00:00:00"/>
        <d v="2022-06-21T00:00:00"/>
        <d v="2022-06-06T00:00:00"/>
        <d v="2022-06-01T00:00:00"/>
        <d v="2022-05-27T00:00:00"/>
        <d v="2022-05-24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1"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0">
      <pivotArea outline="0" collapsedLevelsAreSubtotals="1" fieldPosition="0"/>
    </format>
  </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A10:N14" totalsRowShown="0" headerRowDxfId="47" dataDxfId="46" tableBorderDxfId="45" totalsRowBorderDxfId="44" headerRowCellStyle="Normal">
  <autoFilter ref="A10:N14" xr:uid="{00000000-0009-0000-0100-000001000000}"/>
  <tableColumns count="14">
    <tableColumn id="1" xr3:uid="{00000000-0010-0000-0000-000001000000}" name="Category" dataDxfId="43"/>
    <tableColumn id="2" xr3:uid="{00000000-0010-0000-0000-000002000000}" name="JANUARY" dataDxfId="42"/>
    <tableColumn id="3" xr3:uid="{00000000-0010-0000-0000-000003000000}" name="FEBRUARY" dataDxfId="41"/>
    <tableColumn id="4" xr3:uid="{00000000-0010-0000-0000-000004000000}" name="MARCH" dataDxfId="40"/>
    <tableColumn id="5" xr3:uid="{00000000-0010-0000-0000-000005000000}" name="APRIL" dataDxfId="39"/>
    <tableColumn id="6" xr3:uid="{00000000-0010-0000-0000-000006000000}" name="MAY" dataDxfId="38"/>
    <tableColumn id="7" xr3:uid="{00000000-0010-0000-0000-000007000000}" name="JUNE" dataDxfId="37"/>
    <tableColumn id="8" xr3:uid="{00000000-0010-0000-0000-000008000000}" name="JULY" dataDxfId="36"/>
    <tableColumn id="9" xr3:uid="{00000000-0010-0000-0000-000009000000}" name="AUGUST" dataDxfId="35"/>
    <tableColumn id="10" xr3:uid="{00000000-0010-0000-0000-00000A000000}" name="SEPTEMBER" dataDxfId="34"/>
    <tableColumn id="11" xr3:uid="{00000000-0010-0000-0000-00000B000000}" name="OCTOBER" dataDxfId="33"/>
    <tableColumn id="12" xr3:uid="{00000000-0010-0000-0000-00000C000000}" name="NOVEMBER" dataDxfId="32"/>
    <tableColumn id="13" xr3:uid="{00000000-0010-0000-0000-00000D000000}" name="DECEMBER" dataDxfId="31"/>
    <tableColumn id="14" xr3:uid="{00000000-0010-0000-0000-00000E000000}" name="Sparkline" dataDxfId="30"/>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E4:H32" totalsRowShown="0" headerRowDxfId="29" dataDxfId="28" headerRowCellStyle="60% - Accent3">
  <autoFilter ref="E4:H32" xr:uid="{00000000-0009-0000-0100-000002000000}"/>
  <tableColumns count="4">
    <tableColumn id="3" xr3:uid="{00000000-0010-0000-0100-000003000000}" name="DATE" dataDxfId="27" dataCellStyle="Date"/>
    <tableColumn id="1" xr3:uid="{00000000-0010-0000-0100-000001000000}" name="CATEGORY" dataDxfId="26" dataCellStyle="Table details"/>
    <tableColumn id="4" xr3:uid="{00000000-0010-0000-0100-000004000000}" name="DESCRIPTION" dataDxfId="25" dataCellStyle="Table details"/>
    <tableColumn id="2" xr3:uid="{00000000-0010-0000-0100-000002000000}" name="AMOUNT" dataDxfId="24"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B4:D32" headerRowDxfId="23" dataDxfId="22" totalsRowDxfId="21" headerRowCellStyle="60% - Accent5">
  <autoFilter ref="B4:D32" xr:uid="{00000000-0009-0000-0100-000003000000}"/>
  <tableColumns count="3">
    <tableColumn id="1" xr3:uid="{00000000-0010-0000-0200-000001000000}" name="DATE" totalsRowLabel="Total" dataDxfId="20" dataCellStyle="Date"/>
    <tableColumn id="3" xr3:uid="{00000000-0010-0000-0200-000003000000}" name="DESCRIPTION" dataDxfId="19" dataCellStyle="Table details"/>
    <tableColumn id="2" xr3:uid="{00000000-0010-0000-0200-000002000000}" name="AMOUNT" totalsRowFunction="sum" dataDxfId="18"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A6:L11" headerRowDxfId="17" dataDxfId="15" totalsRowDxfId="13" headerRowBorderDxfId="16" tableBorderDxfId="14" dataCellStyle="Table details">
  <autoFilter ref="A6:L11" xr:uid="{00000000-0009-0000-0100-000009000000}"/>
  <tableColumns count="12">
    <tableColumn id="1" xr3:uid="{00000000-0010-0000-0300-000001000000}" name="Household" dataDxfId="12" dataCellStyle="Table details"/>
    <tableColumn id="2" xr3:uid="{00000000-0010-0000-0300-000002000000}" name="Entertainment" dataDxfId="11" dataCellStyle="Table details"/>
    <tableColumn id="3" xr3:uid="{00000000-0010-0000-0300-000003000000}" name="Food" dataDxfId="10" dataCellStyle="Table details"/>
    <tableColumn id="4" xr3:uid="{00000000-0010-0000-0300-000004000000}" name="Gifts/Donations" dataDxfId="9" dataCellStyle="Table details"/>
    <tableColumn id="5" xr3:uid="{00000000-0010-0000-0300-000005000000}" name="Children" dataDxfId="8" dataCellStyle="Table details"/>
    <tableColumn id="6" xr3:uid="{00000000-0010-0000-0300-000006000000}" name="Investment Accounts" dataDxfId="7" dataCellStyle="Table details"/>
    <tableColumn id="7" xr3:uid="{00000000-0010-0000-0300-000007000000}" name="Medical" dataDxfId="6" dataCellStyle="Table details"/>
    <tableColumn id="8" xr3:uid="{00000000-0010-0000-0300-000008000000}" name="Other" dataDxfId="5" dataCellStyle="Table details"/>
    <tableColumn id="9" xr3:uid="{00000000-0010-0000-0300-000009000000}" name="Personal" dataDxfId="4" dataCellStyle="Table details"/>
    <tableColumn id="10" xr3:uid="{00000000-0010-0000-0300-00000A000000}" name="Pets" dataDxfId="3" dataCellStyle="Table details"/>
    <tableColumn id="11" xr3:uid="{00000000-0010-0000-0300-00000B000000}" name="Taxes/Legal" dataDxfId="2" dataCellStyle="Table details"/>
    <tableColumn id="12" xr3:uid="{00000000-0010-0000-0300-00000C000000}" name="Transportation" dataDxfId="1"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CF201"/>
  <sheetViews>
    <sheetView showGridLines="0" topLeftCell="A10" zoomScale="40" zoomScaleNormal="40" zoomScaleSheetLayoutView="100" workbookViewId="0">
      <selection activeCell="R3" sqref="R3"/>
    </sheetView>
  </sheetViews>
  <sheetFormatPr defaultColWidth="9.44140625" defaultRowHeight="16.5" x14ac:dyDescent="0.3"/>
  <cols>
    <col min="1" max="1" width="24.44140625" style="10" customWidth="1"/>
    <col min="2" max="2" width="13.77734375" style="13" customWidth="1"/>
    <col min="3" max="14" width="13.77734375" style="10" customWidth="1"/>
    <col min="15" max="15" width="5" style="10" customWidth="1"/>
    <col min="16" max="16" width="2.77734375" style="10" customWidth="1"/>
    <col min="17" max="16384" width="9.44140625" style="10"/>
  </cols>
  <sheetData>
    <row r="1" spans="1:84" ht="114.75" customHeight="1" x14ac:dyDescent="0.3">
      <c r="A1" s="121" t="s">
        <v>96</v>
      </c>
      <c r="B1" s="121"/>
      <c r="C1" s="121"/>
      <c r="D1" s="121"/>
      <c r="E1" s="121"/>
      <c r="F1" s="121"/>
      <c r="G1" s="121"/>
      <c r="H1" s="121"/>
      <c r="I1" s="121"/>
      <c r="J1" s="121"/>
      <c r="K1" s="121"/>
      <c r="L1" s="121"/>
      <c r="M1" s="121"/>
      <c r="N1" s="121"/>
      <c r="O1" s="121"/>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row>
    <row r="2" spans="1:84" s="15" customFormat="1" ht="39.950000000000003" customHeight="1" x14ac:dyDescent="0.3">
      <c r="A2" s="14"/>
      <c r="B2" s="14"/>
      <c r="C2" s="14"/>
      <c r="D2" s="14"/>
      <c r="E2" s="14"/>
      <c r="F2" s="14"/>
      <c r="G2" s="14"/>
      <c r="H2" s="14"/>
      <c r="I2" s="14"/>
      <c r="J2" s="14"/>
      <c r="K2" s="14"/>
      <c r="L2" s="14"/>
      <c r="M2" s="14"/>
      <c r="N2" s="14"/>
      <c r="O2" s="14"/>
    </row>
    <row r="3" spans="1:84" s="15" customFormat="1" ht="50.1" customHeight="1" x14ac:dyDescent="0.3">
      <c r="A3" s="14"/>
      <c r="B3" s="14"/>
      <c r="C3" s="14"/>
      <c r="D3" s="14"/>
      <c r="E3" s="14"/>
      <c r="F3" s="14"/>
      <c r="G3" s="14"/>
      <c r="H3" s="14"/>
      <c r="I3" s="14"/>
      <c r="J3" s="14"/>
      <c r="K3" s="14"/>
      <c r="L3" s="14"/>
      <c r="M3" s="14"/>
      <c r="N3" s="14"/>
      <c r="O3" s="14"/>
    </row>
    <row r="4" spans="1:84" ht="50.1" customHeight="1" x14ac:dyDescent="0.3">
      <c r="A4" s="18" t="str">
        <f>CHOOSE(MonthNumber,"JANUARY","FEBRUARY","MARCH","APRIL","MAY","JUNE","JULY","AUGUST","SEPTEMBER","OCTOBER","NOVEMBER","DECEMBER")</f>
        <v>DECEMBER</v>
      </c>
      <c r="B4" s="119">
        <v>12</v>
      </c>
      <c r="C4" s="120"/>
      <c r="D4" s="120"/>
      <c r="E4" s="120"/>
      <c r="F4" s="120"/>
      <c r="G4" s="120"/>
      <c r="H4" s="19">
        <f ca="1">YEAR(TODAY())</f>
        <v>2022</v>
      </c>
      <c r="I4" s="20"/>
      <c r="J4" s="20"/>
      <c r="K4" s="21"/>
      <c r="L4" s="20"/>
      <c r="M4" s="20"/>
      <c r="N4" s="20"/>
      <c r="O4" s="20"/>
      <c r="P4" s="3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row>
    <row r="5" spans="1:84" s="11" customFormat="1" ht="50.1" customHeight="1" x14ac:dyDescent="0.3">
      <c r="A5" s="22" t="s">
        <v>67</v>
      </c>
      <c r="B5" s="22"/>
      <c r="C5" s="22"/>
      <c r="D5" s="22"/>
      <c r="E5" s="22"/>
      <c r="F5" s="22"/>
      <c r="G5" s="22"/>
      <c r="H5" s="22" t="s">
        <v>68</v>
      </c>
      <c r="I5" s="22"/>
      <c r="J5" s="23"/>
      <c r="K5" s="24"/>
      <c r="L5" s="24"/>
      <c r="M5" s="24"/>
      <c r="N5" s="24"/>
      <c r="O5" s="23"/>
      <c r="P5" s="36"/>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row>
    <row r="6" spans="1:84" s="11" customFormat="1" ht="50.1" customHeight="1" x14ac:dyDescent="0.3">
      <c r="A6" s="25" t="s">
        <v>6</v>
      </c>
      <c r="B6" s="26"/>
      <c r="C6" s="27">
        <f ca="1">MonthlyExpendituresTotals</f>
        <v>0</v>
      </c>
      <c r="D6" s="24"/>
      <c r="E6" s="24"/>
      <c r="F6" s="24"/>
      <c r="G6" s="23"/>
      <c r="H6" s="25" t="s">
        <v>6</v>
      </c>
      <c r="I6" s="25"/>
      <c r="J6" s="24"/>
      <c r="K6" s="27">
        <f ca="1">AnnualExpendituresTotals</f>
        <v>9317</v>
      </c>
      <c r="L6" s="24"/>
      <c r="M6" s="24"/>
      <c r="N6" s="24"/>
      <c r="O6" s="23"/>
      <c r="P6" s="36"/>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row>
    <row r="7" spans="1:84" s="11" customFormat="1" ht="50.1" customHeight="1" x14ac:dyDescent="0.3">
      <c r="A7" s="25" t="s">
        <v>5</v>
      </c>
      <c r="B7" s="26"/>
      <c r="C7" s="27">
        <f ca="1">MonthlyIncomeTotals</f>
        <v>0</v>
      </c>
      <c r="D7" s="24"/>
      <c r="E7" s="24"/>
      <c r="F7" s="24"/>
      <c r="G7" s="23"/>
      <c r="H7" s="25" t="s">
        <v>5</v>
      </c>
      <c r="I7" s="25"/>
      <c r="J7" s="24"/>
      <c r="K7" s="27">
        <f ca="1">AnnualIncomeTotals</f>
        <v>36700</v>
      </c>
      <c r="L7" s="24"/>
      <c r="M7" s="24"/>
      <c r="N7" s="24"/>
      <c r="O7" s="23"/>
      <c r="P7" s="36"/>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row>
    <row r="8" spans="1:84" ht="50.1" customHeight="1" x14ac:dyDescent="0.3">
      <c r="A8" s="28"/>
      <c r="B8" s="29"/>
      <c r="C8" s="28"/>
      <c r="D8" s="28"/>
      <c r="E8" s="28"/>
      <c r="F8" s="28"/>
      <c r="G8" s="28"/>
      <c r="H8" s="28"/>
      <c r="I8" s="28"/>
      <c r="J8" s="28"/>
      <c r="K8" s="28"/>
      <c r="L8" s="28"/>
      <c r="M8" s="28"/>
      <c r="N8" s="28"/>
      <c r="O8" s="20"/>
      <c r="P8" s="3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row>
    <row r="9" spans="1:84" s="15" customFormat="1" ht="50.1" customHeight="1" thickBot="1" x14ac:dyDescent="0.35">
      <c r="A9" s="32"/>
      <c r="B9" s="39"/>
      <c r="C9" s="38"/>
      <c r="D9" s="38"/>
      <c r="E9" s="38"/>
      <c r="F9" s="38"/>
      <c r="G9" s="38"/>
      <c r="H9" s="38"/>
      <c r="I9" s="38"/>
      <c r="J9" s="38"/>
      <c r="K9" s="38"/>
      <c r="L9" s="38"/>
      <c r="M9" s="38"/>
      <c r="N9" s="32"/>
      <c r="O9" s="31"/>
      <c r="P9" s="31"/>
    </row>
    <row r="10" spans="1:84" ht="50.1" customHeight="1" thickBot="1" x14ac:dyDescent="0.35">
      <c r="A10" s="40" t="s">
        <v>94</v>
      </c>
      <c r="B10" s="45" t="s">
        <v>54</v>
      </c>
      <c r="C10" s="45" t="s">
        <v>55</v>
      </c>
      <c r="D10" s="45" t="s">
        <v>56</v>
      </c>
      <c r="E10" s="45" t="s">
        <v>57</v>
      </c>
      <c r="F10" s="45" t="s">
        <v>58</v>
      </c>
      <c r="G10" s="45" t="s">
        <v>59</v>
      </c>
      <c r="H10" s="45" t="s">
        <v>60</v>
      </c>
      <c r="I10" s="45" t="s">
        <v>61</v>
      </c>
      <c r="J10" s="45" t="s">
        <v>62</v>
      </c>
      <c r="K10" s="45" t="s">
        <v>63</v>
      </c>
      <c r="L10" s="45" t="s">
        <v>64</v>
      </c>
      <c r="M10" s="45" t="s">
        <v>65</v>
      </c>
      <c r="N10" s="12" t="s">
        <v>95</v>
      </c>
      <c r="O10" s="16"/>
      <c r="P10" s="32"/>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row>
    <row r="11" spans="1:84" ht="50.1" customHeight="1" thickBot="1" x14ac:dyDescent="0.35">
      <c r="A11" s="43" t="s">
        <v>51</v>
      </c>
      <c r="B11" s="41">
        <f ca="1">SUMIFS(Income[AMOUNT],Income[DATE],"&lt;="&amp;DtMiddle,Income[DATE],"&gt;="&amp;DtStart)</f>
        <v>0</v>
      </c>
      <c r="C11" s="41">
        <f ca="1">SUMIFS(Income[AMOUNT],Income[DATE],"&lt;="&amp;DtMiddle,Income[DATE],"&gt;="&amp;DtStart)</f>
        <v>0</v>
      </c>
      <c r="D11" s="41">
        <f ca="1">SUMIFS(Income[AMOUNT],Income[DATE],"&lt;="&amp;DtMiddle,Income[DATE],"&gt;="&amp;DtStart)</f>
        <v>0</v>
      </c>
      <c r="E11" s="41">
        <f ca="1">SUMIFS(Income[AMOUNT],Income[DATE],"&lt;="&amp;DtMiddle,Income[DATE],"&gt;="&amp;DtStart)</f>
        <v>0</v>
      </c>
      <c r="F11" s="41">
        <f ca="1">SUMIFS(Income[AMOUNT],Income[DATE],"&lt;="&amp;DtMiddle,Income[DATE],"&gt;="&amp;DtStart)</f>
        <v>0</v>
      </c>
      <c r="G11" s="41">
        <f ca="1">SUMIFS(Income[AMOUNT],Income[DATE],"&lt;="&amp;DtMiddle,Income[DATE],"&gt;="&amp;DtStart)</f>
        <v>0</v>
      </c>
      <c r="H11" s="41">
        <f ca="1">SUMIFS(Income[AMOUNT],Income[DATE],"&lt;="&amp;DtMiddle,Income[DATE],"&gt;="&amp;DtStart)</f>
        <v>0</v>
      </c>
      <c r="I11" s="41">
        <f ca="1">SUMIFS(Income[AMOUNT],Income[DATE],"&lt;="&amp;DtMiddle,Income[DATE],"&gt;="&amp;DtStart)</f>
        <v>7700</v>
      </c>
      <c r="J11" s="41">
        <f ca="1">SUMIFS(Income[AMOUNT],Income[DATE],"&lt;="&amp;DtMiddle,Income[DATE],"&gt;="&amp;DtStart)</f>
        <v>9300</v>
      </c>
      <c r="K11" s="41">
        <f ca="1">SUMIFS(Income[AMOUNT],Income[DATE],"&lt;="&amp;DtMiddle,Income[DATE],"&gt;="&amp;DtStart)</f>
        <v>1500</v>
      </c>
      <c r="L11" s="41">
        <f ca="1">SUMIFS(Income[AMOUNT],Income[DATE],"&lt;="&amp;DtMiddle,Income[DATE],"&gt;="&amp;DtStart)</f>
        <v>0</v>
      </c>
      <c r="M11" s="41">
        <f ca="1">SUMIFS(Income[AMOUNT],Income[DATE],"&lt;="&amp;DtMiddle,Income[DATE],"&gt;="&amp;DtStart)</f>
        <v>0</v>
      </c>
      <c r="N11" s="17"/>
      <c r="O11" s="16"/>
      <c r="P11" s="32"/>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row>
    <row r="12" spans="1:84" s="15" customFormat="1" ht="50.1" customHeight="1" thickBot="1" x14ac:dyDescent="0.35">
      <c r="A12" s="81" t="s">
        <v>52</v>
      </c>
      <c r="B12" s="82">
        <f ca="1">SUMIFS(Income[AMOUNT],Income[DATE],"&lt;="&amp;DtEnd,Income[DATE],"&gt;="&amp;DtMiddle+1)</f>
        <v>0</v>
      </c>
      <c r="C12" s="82">
        <f ca="1">SUMIFS(Income[AMOUNT],Income[DATE],"&lt;="&amp;DtEnd,Income[DATE],"&gt;="&amp;DtMiddle+1)</f>
        <v>0</v>
      </c>
      <c r="D12" s="82">
        <f ca="1">SUMIFS(Income[AMOUNT],Income[DATE],"&lt;="&amp;DtEnd,Income[DATE],"&gt;="&amp;DtMiddle+1)</f>
        <v>0</v>
      </c>
      <c r="E12" s="82">
        <f ca="1">SUMIFS(Income[AMOUNT],Income[DATE],"&lt;="&amp;DtEnd,Income[DATE],"&gt;="&amp;DtMiddle+1)</f>
        <v>0</v>
      </c>
      <c r="F12" s="82">
        <f ca="1">SUMIFS(Income[AMOUNT],Income[DATE],"&lt;="&amp;DtEnd,Income[DATE],"&gt;="&amp;DtMiddle+1)</f>
        <v>0</v>
      </c>
      <c r="G12" s="82">
        <f ca="1">SUMIFS(Income[AMOUNT],Income[DATE],"&lt;="&amp;DtEnd,Income[DATE],"&gt;="&amp;DtMiddle+1)</f>
        <v>0</v>
      </c>
      <c r="H12" s="82">
        <f ca="1">SUMIFS(Income[AMOUNT],Income[DATE],"&lt;="&amp;DtEnd,Income[DATE],"&gt;="&amp;DtMiddle+1)</f>
        <v>2600</v>
      </c>
      <c r="I12" s="82">
        <f ca="1">SUMIFS(Income[AMOUNT],Income[DATE],"&lt;="&amp;DtEnd,Income[DATE],"&gt;="&amp;DtMiddle+1)</f>
        <v>7800</v>
      </c>
      <c r="J12" s="82">
        <f ca="1">SUMIFS(Income[AMOUNT],Income[DATE],"&lt;="&amp;DtEnd,Income[DATE],"&gt;="&amp;DtMiddle+1)</f>
        <v>7800</v>
      </c>
      <c r="K12" s="82">
        <f ca="1">SUMIFS(Income[AMOUNT],Income[DATE],"&lt;="&amp;DtEnd,Income[DATE],"&gt;="&amp;DtMiddle+1)</f>
        <v>0</v>
      </c>
      <c r="L12" s="82">
        <f ca="1">SUMIFS(Income[AMOUNT],Income[DATE],"&lt;="&amp;DtEnd,Income[DATE],"&gt;="&amp;DtMiddle+1)</f>
        <v>0</v>
      </c>
      <c r="M12" s="82">
        <f ca="1">SUMIFS(Income[AMOUNT],Income[DATE],"&lt;="&amp;DtEnd,Income[DATE],"&gt;="&amp;DtMiddle+1)</f>
        <v>0</v>
      </c>
      <c r="N12" s="83"/>
      <c r="O12" s="32"/>
      <c r="P12" s="32"/>
    </row>
    <row r="13" spans="1:84" ht="50.1" customHeight="1" thickBot="1" x14ac:dyDescent="0.35">
      <c r="A13" s="44" t="s">
        <v>50</v>
      </c>
      <c r="B13" s="42">
        <f ca="1">SUMIFS(Expenditures[AMOUNT],Expenditures[DATE],"&lt;="&amp;DtMiddle+1,Expenditures[DATE],"&gt;="&amp;DtStart)</f>
        <v>0</v>
      </c>
      <c r="C13" s="42">
        <f ca="1">SUMIFS(Expenditures[AMOUNT],Expenditures[DATE],"&lt;="&amp;DtMiddle+1,Expenditures[DATE],"&gt;="&amp;DtStart)</f>
        <v>0</v>
      </c>
      <c r="D13" s="42">
        <f ca="1">SUMIFS(Expenditures[AMOUNT],Expenditures[DATE],"&lt;="&amp;DtMiddle+1,Expenditures[DATE],"&gt;="&amp;DtStart)</f>
        <v>0</v>
      </c>
      <c r="E13" s="42">
        <f ca="1">SUMIFS(Expenditures[AMOUNT],Expenditures[DATE],"&lt;="&amp;DtMiddle+1,Expenditures[DATE],"&gt;="&amp;DtStart)</f>
        <v>0</v>
      </c>
      <c r="F13" s="42">
        <f ca="1">SUMIFS(Expenditures[AMOUNT],Expenditures[DATE],"&lt;="&amp;DtMiddle+1,Expenditures[DATE],"&gt;="&amp;DtStart)</f>
        <v>0</v>
      </c>
      <c r="G13" s="42">
        <f ca="1">SUMIFS(Expenditures[AMOUNT],Expenditures[DATE],"&lt;="&amp;DtMiddle+1,Expenditures[DATE],"&gt;="&amp;DtStart)</f>
        <v>0</v>
      </c>
      <c r="H13" s="42">
        <f ca="1">SUMIFS(Expenditures[AMOUNT],Expenditures[DATE],"&lt;="&amp;DtMiddle+1,Expenditures[DATE],"&gt;="&amp;DtStart)</f>
        <v>0</v>
      </c>
      <c r="I13" s="42">
        <f ca="1">SUMIFS(Expenditures[AMOUNT],Expenditures[DATE],"&lt;="&amp;DtMiddle+1,Expenditures[DATE],"&gt;="&amp;DtStart)</f>
        <v>0</v>
      </c>
      <c r="J13" s="42">
        <f ca="1">SUMIFS(Expenditures[AMOUNT],Expenditures[DATE],"&lt;="&amp;DtMiddle+1,Expenditures[DATE],"&gt;="&amp;DtStart)</f>
        <v>775</v>
      </c>
      <c r="K13" s="42">
        <f ca="1">SUMIFS(Expenditures[AMOUNT],Expenditures[DATE],"&lt;="&amp;DtMiddle+1,Expenditures[DATE],"&gt;="&amp;DtStart)</f>
        <v>500</v>
      </c>
      <c r="L13" s="42">
        <f ca="1">SUMIFS(Expenditures[AMOUNT],Expenditures[DATE],"&lt;="&amp;DtMiddle+1,Expenditures[DATE],"&gt;="&amp;DtStart)</f>
        <v>0</v>
      </c>
      <c r="M13" s="42">
        <f ca="1">SUMIFS(Expenditures[AMOUNT],Expenditures[DATE],"&lt;="&amp;DtMiddle+1,Expenditures[DATE],"&gt;="&amp;DtStart)</f>
        <v>0</v>
      </c>
      <c r="N13" s="17"/>
      <c r="O13" s="16"/>
      <c r="P13" s="32"/>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row>
    <row r="14" spans="1:84" s="15" customFormat="1" ht="50.1" customHeight="1" x14ac:dyDescent="0.3">
      <c r="A14" s="84" t="s">
        <v>53</v>
      </c>
      <c r="B14" s="85">
        <f ca="1">SUMIFS(Expenditures[AMOUNT],Expenditures[DATE],"&lt;="&amp;DtEnd,Expenditures[DATE],"&gt;="&amp;DtMiddle+1)</f>
        <v>0</v>
      </c>
      <c r="C14" s="85">
        <f ca="1">SUMIFS(Expenditures[AMOUNT],Expenditures[DATE],"&lt;="&amp;DtEnd,Expenditures[DATE],"&gt;="&amp;DtMiddle+1)</f>
        <v>0</v>
      </c>
      <c r="D14" s="85">
        <f ca="1">SUMIFS(Expenditures[AMOUNT],Expenditures[DATE],"&lt;="&amp;DtEnd,Expenditures[DATE],"&gt;="&amp;DtMiddle+1)</f>
        <v>0</v>
      </c>
      <c r="E14" s="85">
        <f ca="1">SUMIFS(Expenditures[AMOUNT],Expenditures[DATE],"&lt;="&amp;DtEnd,Expenditures[DATE],"&gt;="&amp;DtMiddle+1)</f>
        <v>0</v>
      </c>
      <c r="F14" s="85">
        <f ca="1">SUMIFS(Expenditures[AMOUNT],Expenditures[DATE],"&lt;="&amp;DtEnd,Expenditures[DATE],"&gt;="&amp;DtMiddle+1)</f>
        <v>0</v>
      </c>
      <c r="G14" s="85">
        <f ca="1">SUMIFS(Expenditures[AMOUNT],Expenditures[DATE],"&lt;="&amp;DtEnd,Expenditures[DATE],"&gt;="&amp;DtMiddle+1)</f>
        <v>0</v>
      </c>
      <c r="H14" s="85">
        <f ca="1">SUMIFS(Expenditures[AMOUNT],Expenditures[DATE],"&lt;="&amp;DtEnd,Expenditures[DATE],"&gt;="&amp;DtMiddle+1)</f>
        <v>0</v>
      </c>
      <c r="I14" s="85">
        <f ca="1">SUMIFS(Expenditures[AMOUNT],Expenditures[DATE],"&lt;="&amp;DtEnd,Expenditures[DATE],"&gt;="&amp;DtMiddle+1)</f>
        <v>5150</v>
      </c>
      <c r="J14" s="85">
        <f ca="1">SUMIFS(Expenditures[AMOUNT],Expenditures[DATE],"&lt;="&amp;DtEnd,Expenditures[DATE],"&gt;="&amp;DtMiddle+1)</f>
        <v>2892</v>
      </c>
      <c r="K14" s="85">
        <f ca="1">SUMIFS(Expenditures[AMOUNT],Expenditures[DATE],"&lt;="&amp;DtEnd,Expenditures[DATE],"&gt;="&amp;DtMiddle+1)</f>
        <v>0</v>
      </c>
      <c r="L14" s="85">
        <f ca="1">SUMIFS(Expenditures[AMOUNT],Expenditures[DATE],"&lt;="&amp;DtEnd,Expenditures[DATE],"&gt;="&amp;DtMiddle+1)</f>
        <v>0</v>
      </c>
      <c r="M14" s="85">
        <f ca="1">SUMIFS(Expenditures[AMOUNT],Expenditures[DATE],"&lt;="&amp;DtEnd,Expenditures[DATE],"&gt;="&amp;DtMiddle+1)</f>
        <v>0</v>
      </c>
      <c r="N14" s="86"/>
      <c r="O14" s="32"/>
      <c r="P14" s="32"/>
    </row>
    <row r="15" spans="1:84" ht="50.1" customHeight="1" x14ac:dyDescent="0.3">
      <c r="A15" s="31"/>
      <c r="B15" s="30"/>
      <c r="C15" s="31"/>
      <c r="D15" s="31"/>
      <c r="E15" s="31"/>
      <c r="F15" s="31"/>
      <c r="G15" s="31"/>
      <c r="H15" s="31"/>
      <c r="I15" s="31"/>
      <c r="J15" s="31"/>
      <c r="K15" s="31"/>
      <c r="L15" s="31"/>
      <c r="M15" s="31"/>
      <c r="N15" s="32"/>
      <c r="O15" s="32"/>
      <c r="P15" s="32"/>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row>
    <row r="16" spans="1:84" ht="50.1" customHeight="1" thickBot="1" x14ac:dyDescent="0.35">
      <c r="A16" s="31"/>
      <c r="B16" s="33"/>
      <c r="C16" s="31"/>
      <c r="D16" s="31"/>
      <c r="E16" s="31"/>
      <c r="F16" s="31"/>
      <c r="G16" s="31"/>
      <c r="H16" s="31"/>
      <c r="I16" s="31"/>
      <c r="J16" s="31"/>
      <c r="K16" s="31"/>
      <c r="L16" s="31"/>
      <c r="M16" s="31"/>
      <c r="N16" s="31"/>
      <c r="O16" s="31"/>
      <c r="P16" s="3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row>
    <row r="17" spans="1:84" ht="50.1" customHeight="1" x14ac:dyDescent="0.3">
      <c r="A17" s="15"/>
      <c r="B17" s="34"/>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row>
    <row r="18" spans="1:84" ht="50.1" customHeight="1" x14ac:dyDescent="0.3">
      <c r="A18" s="15"/>
      <c r="B18" s="3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row>
    <row r="19" spans="1:84" ht="50.1" customHeight="1" x14ac:dyDescent="0.3">
      <c r="A19" s="15"/>
      <c r="B19" s="3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row>
    <row r="20" spans="1:84" ht="50.1" customHeight="1" x14ac:dyDescent="0.3">
      <c r="A20" s="15"/>
      <c r="B20" s="3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row>
    <row r="21" spans="1:84" ht="50.1" customHeight="1" x14ac:dyDescent="0.3">
      <c r="A21" s="15"/>
      <c r="B21" s="3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row>
    <row r="22" spans="1:84" ht="50.1" customHeight="1" x14ac:dyDescent="0.3">
      <c r="A22" s="15"/>
      <c r="B22" s="3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row>
    <row r="23" spans="1:84" ht="50.1" customHeight="1" x14ac:dyDescent="0.3">
      <c r="A23" s="15"/>
      <c r="B23" s="34"/>
      <c r="C23" s="15"/>
      <c r="D23" s="15"/>
      <c r="E23" s="15"/>
      <c r="F23" s="15"/>
      <c r="G23" s="15"/>
      <c r="H23" s="15"/>
      <c r="I23" s="15"/>
      <c r="J23" s="15"/>
      <c r="K23" s="15"/>
      <c r="L23" s="15"/>
      <c r="M23" s="15"/>
      <c r="N23" s="15"/>
      <c r="O23" s="15"/>
      <c r="P23" s="3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row>
    <row r="24" spans="1:84" ht="50.1" customHeight="1" x14ac:dyDescent="0.3">
      <c r="A24" s="15"/>
      <c r="B24" s="3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row>
    <row r="25" spans="1:84" ht="50.1" customHeight="1" x14ac:dyDescent="0.3">
      <c r="A25" s="15"/>
      <c r="B25" s="3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row>
    <row r="26" spans="1:84" ht="50.1" customHeight="1" x14ac:dyDescent="0.3">
      <c r="A26" s="15"/>
      <c r="B26" s="3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row>
    <row r="27" spans="1:84" ht="50.1" customHeight="1" x14ac:dyDescent="0.3">
      <c r="A27" s="15"/>
      <c r="B27" s="3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row>
    <row r="28" spans="1:84" ht="50.1" customHeight="1" x14ac:dyDescent="0.3">
      <c r="A28" s="15"/>
      <c r="B28" s="3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row>
    <row r="29" spans="1:84" ht="50.1" customHeight="1" x14ac:dyDescent="0.3">
      <c r="A29" s="15"/>
      <c r="B29" s="3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row>
    <row r="30" spans="1:84" ht="50.1" customHeight="1" x14ac:dyDescent="0.3">
      <c r="A30" s="15"/>
      <c r="B30" s="3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row>
    <row r="31" spans="1:84" ht="50.1" customHeight="1" x14ac:dyDescent="0.3">
      <c r="A31" s="15"/>
      <c r="B31" s="34"/>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row>
    <row r="32" spans="1:84" ht="50.1" customHeight="1" x14ac:dyDescent="0.3">
      <c r="A32" s="15"/>
      <c r="B32" s="3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row>
    <row r="33" spans="1:84" ht="50.1" customHeight="1" x14ac:dyDescent="0.3">
      <c r="A33" s="15"/>
      <c r="B33" s="3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row>
    <row r="34" spans="1:84" ht="50.1" customHeight="1" x14ac:dyDescent="0.3">
      <c r="A34" s="15"/>
      <c r="B34" s="3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row>
    <row r="35" spans="1:84" ht="50.1" customHeight="1" x14ac:dyDescent="0.3">
      <c r="A35" s="15"/>
      <c r="B35" s="3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row>
    <row r="36" spans="1:84" ht="50.1" customHeight="1" x14ac:dyDescent="0.3">
      <c r="A36" s="15"/>
      <c r="B36" s="3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row>
    <row r="37" spans="1:84" ht="50.1" customHeight="1" x14ac:dyDescent="0.3">
      <c r="A37" s="15"/>
      <c r="B37" s="3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row>
    <row r="38" spans="1:84" ht="50.1" customHeight="1" x14ac:dyDescent="0.3">
      <c r="A38" s="15"/>
      <c r="B38" s="3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row>
    <row r="39" spans="1:84" ht="50.1" customHeight="1" x14ac:dyDescent="0.3">
      <c r="A39" s="15"/>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row>
    <row r="40" spans="1:84" ht="50.1" customHeight="1" x14ac:dyDescent="0.3">
      <c r="A40" s="15"/>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row>
    <row r="41" spans="1:84" ht="50.1" customHeight="1" x14ac:dyDescent="0.3">
      <c r="A41" s="15"/>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row>
    <row r="42" spans="1:84" ht="50.1" customHeight="1" x14ac:dyDescent="0.3">
      <c r="A42" s="15"/>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row>
    <row r="43" spans="1:84" ht="50.1" customHeight="1" x14ac:dyDescent="0.3">
      <c r="A43" s="15"/>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row>
    <row r="44" spans="1:84" ht="50.1" customHeight="1" x14ac:dyDescent="0.3">
      <c r="A44" s="15"/>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row>
    <row r="45" spans="1:84" ht="50.1" customHeight="1" x14ac:dyDescent="0.3">
      <c r="A45" s="15"/>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row>
    <row r="46" spans="1:84" ht="50.1" customHeight="1" x14ac:dyDescent="0.3">
      <c r="A46" s="15"/>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row>
    <row r="47" spans="1:84" ht="50.1" customHeight="1" x14ac:dyDescent="0.3">
      <c r="A47" s="15"/>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row>
    <row r="48" spans="1:84" ht="50.1" customHeight="1" x14ac:dyDescent="0.3">
      <c r="A48" s="15"/>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row>
    <row r="49" spans="1:84" ht="50.1" customHeight="1" x14ac:dyDescent="0.3">
      <c r="A49" s="15"/>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row>
    <row r="50" spans="1:84" ht="50.1" customHeight="1" x14ac:dyDescent="0.3">
      <c r="A50" s="15"/>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row>
    <row r="51" spans="1:84" ht="50.1" customHeight="1" x14ac:dyDescent="0.3">
      <c r="A51" s="15"/>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row>
    <row r="52" spans="1:84" ht="50.1" customHeight="1" x14ac:dyDescent="0.3">
      <c r="A52" s="15"/>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row>
    <row r="53" spans="1:84" ht="50.1" customHeight="1" x14ac:dyDescent="0.3">
      <c r="A53" s="15"/>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row>
    <row r="54" spans="1:84" ht="50.1" customHeight="1" x14ac:dyDescent="0.3">
      <c r="A54" s="15"/>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row>
    <row r="55" spans="1:84" ht="50.1" customHeight="1" x14ac:dyDescent="0.3">
      <c r="A55" s="15"/>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row>
    <row r="56" spans="1:84" ht="50.1" customHeight="1" x14ac:dyDescent="0.3">
      <c r="A56" s="15"/>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row>
    <row r="57" spans="1:84" ht="50.1" customHeight="1" x14ac:dyDescent="0.3">
      <c r="A57" s="15"/>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row>
    <row r="58" spans="1:84" ht="50.1" customHeight="1" x14ac:dyDescent="0.3">
      <c r="A58" s="15"/>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row>
    <row r="59" spans="1:84" ht="50.1" customHeight="1" x14ac:dyDescent="0.3">
      <c r="A59" s="15"/>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row>
    <row r="60" spans="1:84" ht="50.1" customHeight="1" x14ac:dyDescent="0.3">
      <c r="A60" s="15"/>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row>
    <row r="61" spans="1:84" ht="50.1" customHeight="1" x14ac:dyDescent="0.3">
      <c r="A61" s="15"/>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row>
    <row r="62" spans="1:84" ht="50.1" customHeight="1" x14ac:dyDescent="0.3">
      <c r="A62" s="15"/>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row>
    <row r="63" spans="1:84" ht="50.1" customHeight="1" x14ac:dyDescent="0.3">
      <c r="A63" s="15"/>
      <c r="B63" s="3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row>
    <row r="64" spans="1:84" ht="50.1" customHeight="1" x14ac:dyDescent="0.3">
      <c r="A64" s="15"/>
      <c r="B64" s="3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row>
    <row r="65" spans="1:84" ht="50.1" customHeight="1" x14ac:dyDescent="0.3">
      <c r="A65" s="15"/>
      <c r="B65" s="3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row>
    <row r="66" spans="1:84" ht="50.1" customHeight="1" x14ac:dyDescent="0.3">
      <c r="A66" s="15"/>
      <c r="B66" s="3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row>
    <row r="67" spans="1:84" ht="50.1" customHeight="1" x14ac:dyDescent="0.3">
      <c r="A67" s="15"/>
      <c r="B67" s="3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row>
    <row r="68" spans="1:84" ht="50.1" customHeight="1" x14ac:dyDescent="0.3">
      <c r="A68" s="15"/>
      <c r="B68" s="3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row>
    <row r="69" spans="1:84" ht="50.1" customHeight="1" x14ac:dyDescent="0.3">
      <c r="A69" s="15"/>
      <c r="B69" s="3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row>
    <row r="70" spans="1:84" ht="50.1" customHeight="1" x14ac:dyDescent="0.3">
      <c r="A70" s="15"/>
      <c r="B70" s="3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row>
    <row r="71" spans="1:84" ht="50.1" customHeight="1" x14ac:dyDescent="0.3">
      <c r="A71" s="15"/>
      <c r="B71" s="3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row>
    <row r="72" spans="1:84" ht="50.1" customHeight="1" x14ac:dyDescent="0.3">
      <c r="A72" s="15"/>
      <c r="B72" s="3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row>
    <row r="73" spans="1:84" ht="50.1" customHeight="1" x14ac:dyDescent="0.3">
      <c r="A73" s="15"/>
      <c r="B73" s="3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row>
    <row r="74" spans="1:84" ht="50.1" customHeight="1" x14ac:dyDescent="0.3">
      <c r="A74" s="15"/>
      <c r="B74" s="3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row>
    <row r="75" spans="1:84" ht="50.1" customHeight="1" x14ac:dyDescent="0.3">
      <c r="A75" s="15"/>
      <c r="B75" s="3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row>
    <row r="76" spans="1:84" ht="50.1" customHeight="1" x14ac:dyDescent="0.3">
      <c r="A76" s="15"/>
      <c r="B76" s="3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row>
    <row r="77" spans="1:84" ht="50.1" customHeight="1" x14ac:dyDescent="0.3">
      <c r="A77" s="15"/>
      <c r="B77" s="3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row>
    <row r="78" spans="1:84" ht="50.1" customHeight="1" x14ac:dyDescent="0.3">
      <c r="A78" s="15"/>
      <c r="B78" s="3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row>
    <row r="79" spans="1:84" ht="50.1" customHeight="1" x14ac:dyDescent="0.3">
      <c r="A79" s="15"/>
      <c r="B79" s="3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row>
    <row r="80" spans="1:84" ht="50.1" customHeight="1" x14ac:dyDescent="0.3">
      <c r="A80" s="15"/>
      <c r="B80" s="3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row>
    <row r="81" spans="1:84" ht="50.1" customHeight="1" x14ac:dyDescent="0.3">
      <c r="A81" s="15"/>
      <c r="B81" s="3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row>
    <row r="82" spans="1:84" ht="50.1" customHeight="1" x14ac:dyDescent="0.3">
      <c r="A82" s="15"/>
      <c r="B82" s="3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row>
    <row r="83" spans="1:84" ht="50.1" customHeight="1" x14ac:dyDescent="0.3">
      <c r="A83" s="15"/>
      <c r="B83" s="3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row>
    <row r="84" spans="1:84" ht="50.1" customHeight="1" x14ac:dyDescent="0.3">
      <c r="A84" s="15"/>
      <c r="B84" s="34"/>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row>
    <row r="85" spans="1:84" ht="50.1" customHeight="1" x14ac:dyDescent="0.3">
      <c r="A85" s="15"/>
      <c r="B85" s="3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row>
    <row r="86" spans="1:84" ht="50.1" customHeight="1" x14ac:dyDescent="0.3">
      <c r="A86" s="15"/>
      <c r="B86" s="3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row>
    <row r="87" spans="1:84" ht="50.1" customHeight="1" x14ac:dyDescent="0.3">
      <c r="A87" s="15"/>
      <c r="B87" s="3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row>
    <row r="88" spans="1:84" ht="50.1" customHeight="1" x14ac:dyDescent="0.3">
      <c r="A88" s="15"/>
      <c r="B88" s="3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row>
    <row r="89" spans="1:84" ht="50.1" customHeight="1" x14ac:dyDescent="0.3">
      <c r="A89" s="15"/>
      <c r="B89" s="3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row>
    <row r="90" spans="1:84" ht="50.1" customHeight="1" x14ac:dyDescent="0.3">
      <c r="A90" s="15"/>
      <c r="B90" s="3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row>
    <row r="91" spans="1:84" ht="50.1" customHeight="1" x14ac:dyDescent="0.3">
      <c r="A91" s="15"/>
      <c r="B91" s="3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row>
    <row r="92" spans="1:84" ht="50.1" customHeight="1" x14ac:dyDescent="0.3">
      <c r="A92" s="15"/>
      <c r="B92" s="3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row>
    <row r="93" spans="1:84" ht="50.1" customHeight="1" x14ac:dyDescent="0.3">
      <c r="A93" s="15"/>
      <c r="B93" s="3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row>
    <row r="94" spans="1:84" ht="50.1" customHeight="1" x14ac:dyDescent="0.3">
      <c r="A94" s="15"/>
      <c r="B94" s="3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row>
    <row r="95" spans="1:84" ht="50.1" customHeight="1" x14ac:dyDescent="0.3">
      <c r="A95" s="15"/>
      <c r="B95" s="3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row>
    <row r="96" spans="1:84" ht="50.1" customHeight="1" x14ac:dyDescent="0.3">
      <c r="A96" s="15"/>
      <c r="B96" s="3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row>
    <row r="97" spans="1:84" ht="50.1" customHeight="1" x14ac:dyDescent="0.3">
      <c r="A97" s="15"/>
      <c r="B97" s="34"/>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row>
    <row r="98" spans="1:84" ht="50.1" customHeight="1" x14ac:dyDescent="0.3">
      <c r="A98" s="15"/>
      <c r="B98" s="34"/>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row>
    <row r="99" spans="1:84" ht="50.1" customHeight="1" x14ac:dyDescent="0.3">
      <c r="A99" s="15"/>
      <c r="B99" s="34"/>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row>
    <row r="100" spans="1:84" ht="50.1" customHeight="1" x14ac:dyDescent="0.3">
      <c r="A100" s="15"/>
      <c r="B100" s="34"/>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row>
    <row r="101" spans="1:84" ht="50.1" customHeight="1" x14ac:dyDescent="0.3">
      <c r="A101" s="15"/>
      <c r="B101" s="3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row>
    <row r="102" spans="1:84" ht="50.1" customHeight="1" x14ac:dyDescent="0.3">
      <c r="A102" s="15"/>
      <c r="B102" s="3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row>
    <row r="103" spans="1:84" ht="50.1" customHeight="1" x14ac:dyDescent="0.3">
      <c r="A103" s="15"/>
      <c r="B103" s="3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row>
    <row r="104" spans="1:84" ht="50.1" customHeight="1" x14ac:dyDescent="0.3">
      <c r="A104" s="15"/>
      <c r="B104" s="3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row>
    <row r="105" spans="1:84" ht="50.1" customHeight="1" x14ac:dyDescent="0.3">
      <c r="A105" s="15"/>
      <c r="B105" s="34"/>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row>
    <row r="106" spans="1:84" ht="50.1" customHeight="1" x14ac:dyDescent="0.3">
      <c r="A106" s="15"/>
      <c r="B106" s="34"/>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row>
    <row r="107" spans="1:84" ht="50.1" customHeight="1" x14ac:dyDescent="0.3">
      <c r="A107" s="15"/>
      <c r="B107" s="34"/>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row>
    <row r="108" spans="1:84" ht="50.1" customHeight="1" x14ac:dyDescent="0.3">
      <c r="A108" s="15"/>
      <c r="B108" s="3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row>
    <row r="109" spans="1:84" ht="50.1" customHeight="1" x14ac:dyDescent="0.3">
      <c r="A109" s="15"/>
      <c r="B109" s="34"/>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row>
    <row r="110" spans="1:84" ht="50.1" customHeight="1" x14ac:dyDescent="0.3">
      <c r="A110" s="15"/>
      <c r="B110" s="3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row>
    <row r="111" spans="1:84" ht="50.1" customHeight="1" x14ac:dyDescent="0.3">
      <c r="A111" s="15"/>
      <c r="B111" s="3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row>
    <row r="112" spans="1:84" ht="50.1" customHeight="1" x14ac:dyDescent="0.3">
      <c r="A112" s="15"/>
      <c r="B112" s="34"/>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row>
    <row r="113" spans="1:84" ht="50.1" customHeight="1" x14ac:dyDescent="0.3">
      <c r="A113" s="15"/>
      <c r="B113" s="3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row>
    <row r="114" spans="1:84" ht="50.1" customHeight="1" x14ac:dyDescent="0.3">
      <c r="A114" s="15"/>
      <c r="B114" s="34"/>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row>
    <row r="115" spans="1:84" ht="50.1" customHeight="1" x14ac:dyDescent="0.3">
      <c r="A115" s="15"/>
      <c r="B115" s="3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row>
    <row r="116" spans="1:84" ht="50.1" customHeight="1" x14ac:dyDescent="0.3">
      <c r="A116" s="15"/>
      <c r="B116" s="34"/>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row>
    <row r="117" spans="1:84" ht="50.1" customHeight="1" x14ac:dyDescent="0.3">
      <c r="A117" s="15"/>
      <c r="B117" s="34"/>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row>
    <row r="118" spans="1:84" ht="50.1" customHeight="1" x14ac:dyDescent="0.3">
      <c r="A118" s="15"/>
      <c r="B118" s="34"/>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row>
    <row r="119" spans="1:84" ht="50.1" customHeight="1" x14ac:dyDescent="0.3">
      <c r="A119" s="15"/>
      <c r="B119" s="34"/>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row>
    <row r="120" spans="1:84" ht="50.1" customHeight="1" x14ac:dyDescent="0.3">
      <c r="A120" s="15"/>
      <c r="B120" s="34"/>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row>
    <row r="121" spans="1:84" ht="50.1" customHeight="1" x14ac:dyDescent="0.3">
      <c r="A121" s="15"/>
      <c r="B121" s="3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row>
    <row r="122" spans="1:84" ht="50.1" customHeight="1" x14ac:dyDescent="0.3">
      <c r="A122" s="15"/>
      <c r="B122" s="34"/>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row>
    <row r="123" spans="1:84" ht="50.1" customHeight="1" x14ac:dyDescent="0.3">
      <c r="A123" s="15"/>
      <c r="B123" s="34"/>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row>
    <row r="124" spans="1:84" ht="50.1" customHeight="1" x14ac:dyDescent="0.3">
      <c r="A124" s="15"/>
      <c r="B124" s="34"/>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row>
    <row r="125" spans="1:84" ht="50.1" customHeight="1" x14ac:dyDescent="0.3">
      <c r="A125" s="15"/>
      <c r="B125" s="34"/>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row>
    <row r="126" spans="1:84" ht="50.1" customHeight="1" x14ac:dyDescent="0.3">
      <c r="A126" s="15"/>
      <c r="B126" s="34"/>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row>
    <row r="127" spans="1:84" ht="50.1" customHeight="1" x14ac:dyDescent="0.3">
      <c r="A127" s="15"/>
      <c r="B127" s="34"/>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row>
    <row r="128" spans="1:84" ht="50.1" customHeight="1" x14ac:dyDescent="0.3">
      <c r="A128" s="15"/>
      <c r="B128" s="34"/>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row>
    <row r="129" spans="1:84" ht="50.1" customHeight="1" x14ac:dyDescent="0.3">
      <c r="A129" s="15"/>
      <c r="B129" s="34"/>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row>
    <row r="130" spans="1:84" ht="50.1" customHeight="1" x14ac:dyDescent="0.3">
      <c r="B130" s="34"/>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row>
    <row r="131" spans="1:84" ht="50.1" customHeight="1" x14ac:dyDescent="0.3">
      <c r="B131" s="3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row>
    <row r="132" spans="1:84" ht="50.1" customHeight="1" x14ac:dyDescent="0.3">
      <c r="B132" s="34"/>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row>
    <row r="133" spans="1:84" ht="50.1" customHeight="1" x14ac:dyDescent="0.3">
      <c r="B133" s="34"/>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row>
    <row r="134" spans="1:84" ht="50.1" customHeight="1" x14ac:dyDescent="0.3">
      <c r="B134" s="34"/>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row>
    <row r="135" spans="1:84" ht="50.1" customHeight="1" x14ac:dyDescent="0.3">
      <c r="B135" s="34"/>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row>
    <row r="136" spans="1:84" ht="50.1" customHeight="1" x14ac:dyDescent="0.3">
      <c r="B136" s="34"/>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row>
    <row r="137" spans="1:84" ht="50.1" customHeight="1" x14ac:dyDescent="0.3">
      <c r="B137" s="34"/>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row>
    <row r="138" spans="1:84" ht="50.1" customHeight="1" x14ac:dyDescent="0.3">
      <c r="B138" s="34"/>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row>
    <row r="139" spans="1:84" ht="50.1" customHeight="1" x14ac:dyDescent="0.3">
      <c r="B139" s="34"/>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row>
    <row r="140" spans="1:84" ht="50.1" customHeight="1" x14ac:dyDescent="0.3">
      <c r="B140" s="34"/>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row>
    <row r="141" spans="1:84" ht="50.1" customHeight="1" x14ac:dyDescent="0.3">
      <c r="B141" s="34"/>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row>
    <row r="142" spans="1:84" ht="50.1" customHeight="1" x14ac:dyDescent="0.3">
      <c r="B142" s="34"/>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row>
    <row r="143" spans="1:84" ht="50.1" customHeight="1" x14ac:dyDescent="0.3">
      <c r="B143" s="34"/>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row>
    <row r="144" spans="1:84" ht="50.1" customHeight="1" x14ac:dyDescent="0.3">
      <c r="B144" s="34"/>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row>
    <row r="145" spans="2:84" ht="50.1" customHeight="1" x14ac:dyDescent="0.3">
      <c r="B145" s="34"/>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row>
    <row r="146" spans="2:84" ht="50.1" customHeight="1" x14ac:dyDescent="0.3">
      <c r="B146" s="34"/>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row>
    <row r="147" spans="2:84" ht="50.1" customHeight="1" x14ac:dyDescent="0.3">
      <c r="B147" s="34"/>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row>
    <row r="148" spans="2:84" ht="50.1" customHeight="1" x14ac:dyDescent="0.3">
      <c r="B148" s="34"/>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row>
    <row r="149" spans="2:84" ht="50.1" customHeight="1" x14ac:dyDescent="0.3">
      <c r="B149" s="34"/>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row>
    <row r="150" spans="2:84" ht="50.1" customHeight="1" x14ac:dyDescent="0.3">
      <c r="B150" s="34"/>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row>
    <row r="151" spans="2:84" ht="50.1" customHeight="1" x14ac:dyDescent="0.3">
      <c r="B151" s="34"/>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row>
    <row r="152" spans="2:84" ht="50.1" customHeight="1" x14ac:dyDescent="0.3">
      <c r="B152" s="34"/>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row>
    <row r="153" spans="2:84" ht="50.1" customHeight="1" x14ac:dyDescent="0.3">
      <c r="B153" s="34"/>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row>
    <row r="154" spans="2:84" ht="50.1" customHeight="1" x14ac:dyDescent="0.3">
      <c r="B154" s="34"/>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row>
    <row r="155" spans="2:84" ht="50.1" customHeight="1" x14ac:dyDescent="0.3">
      <c r="B155" s="34"/>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row>
    <row r="156" spans="2:84" ht="50.1" customHeight="1" x14ac:dyDescent="0.3">
      <c r="B156" s="34"/>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row>
    <row r="157" spans="2:84" ht="50.1" customHeight="1" x14ac:dyDescent="0.3">
      <c r="B157" s="34"/>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row>
    <row r="158" spans="2:84" ht="50.1" customHeight="1" x14ac:dyDescent="0.3">
      <c r="B158" s="34"/>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row>
    <row r="159" spans="2:84" ht="50.1" customHeight="1" x14ac:dyDescent="0.3">
      <c r="B159" s="34"/>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row>
    <row r="160" spans="2:84" ht="50.1" customHeight="1" x14ac:dyDescent="0.3">
      <c r="B160" s="34"/>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row>
    <row r="161" spans="2:84" ht="50.1" customHeight="1" x14ac:dyDescent="0.3">
      <c r="B161" s="34"/>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row>
    <row r="162" spans="2:84" ht="50.1" customHeight="1" x14ac:dyDescent="0.3">
      <c r="B162" s="34"/>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row>
    <row r="163" spans="2:84" ht="50.1" customHeight="1" x14ac:dyDescent="0.3">
      <c r="B163" s="34"/>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row>
    <row r="164" spans="2:84" ht="50.1" customHeight="1" x14ac:dyDescent="0.3">
      <c r="B164" s="34"/>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row>
    <row r="165" spans="2:84" ht="50.1" customHeight="1" x14ac:dyDescent="0.3">
      <c r="B165" s="34"/>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row>
    <row r="166" spans="2:84" ht="50.1" customHeight="1" x14ac:dyDescent="0.3">
      <c r="B166" s="34"/>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row>
    <row r="167" spans="2:84" ht="50.1" customHeight="1" x14ac:dyDescent="0.3">
      <c r="B167" s="34"/>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row>
    <row r="168" spans="2:84" ht="50.1" customHeight="1" x14ac:dyDescent="0.3">
      <c r="B168" s="34"/>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row>
    <row r="169" spans="2:84" ht="50.1" customHeight="1" x14ac:dyDescent="0.3">
      <c r="B169" s="34"/>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row>
    <row r="170" spans="2:84" ht="50.1" customHeight="1" x14ac:dyDescent="0.3">
      <c r="B170" s="34"/>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row>
    <row r="171" spans="2:84" ht="50.1" customHeight="1" x14ac:dyDescent="0.3">
      <c r="B171" s="34"/>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row>
    <row r="172" spans="2:84" ht="50.1" customHeight="1" x14ac:dyDescent="0.3">
      <c r="B172" s="34"/>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row>
    <row r="173" spans="2:84" ht="50.1" customHeight="1" x14ac:dyDescent="0.3">
      <c r="B173" s="34"/>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row>
    <row r="174" spans="2:84" ht="50.1" customHeight="1" x14ac:dyDescent="0.3">
      <c r="B174" s="34"/>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row>
    <row r="175" spans="2:84" ht="50.1" customHeight="1" x14ac:dyDescent="0.3">
      <c r="B175" s="34"/>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row>
    <row r="176" spans="2:84" ht="50.1" customHeight="1" x14ac:dyDescent="0.3">
      <c r="B176" s="34"/>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row>
    <row r="177" spans="2:84" ht="50.1" customHeight="1" x14ac:dyDescent="0.3">
      <c r="B177" s="34"/>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row>
    <row r="178" spans="2:84" ht="50.1" customHeight="1" x14ac:dyDescent="0.3">
      <c r="B178" s="34"/>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row>
    <row r="179" spans="2:84" ht="50.1" customHeight="1" x14ac:dyDescent="0.3">
      <c r="B179" s="34"/>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row>
    <row r="180" spans="2:84" ht="50.1" customHeight="1" x14ac:dyDescent="0.3">
      <c r="B180" s="34"/>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row>
    <row r="181" spans="2:84" ht="50.1" customHeight="1" x14ac:dyDescent="0.3">
      <c r="B181" s="34"/>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row>
    <row r="182" spans="2:84" ht="50.1" customHeight="1" x14ac:dyDescent="0.3">
      <c r="B182" s="34"/>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row>
    <row r="183" spans="2:84" ht="50.1" customHeight="1" x14ac:dyDescent="0.3">
      <c r="B183" s="34"/>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row>
    <row r="184" spans="2:84" ht="50.1" customHeight="1" x14ac:dyDescent="0.3">
      <c r="B184" s="34"/>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row>
    <row r="185" spans="2:84" ht="50.1" customHeight="1" x14ac:dyDescent="0.3">
      <c r="B185" s="34"/>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row>
    <row r="186" spans="2:84" ht="50.1" customHeight="1" x14ac:dyDescent="0.3">
      <c r="B186" s="34"/>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row>
    <row r="187" spans="2:84" ht="50.1" customHeight="1" x14ac:dyDescent="0.3">
      <c r="B187" s="34"/>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row>
    <row r="188" spans="2:84" ht="50.1" customHeight="1" x14ac:dyDescent="0.3">
      <c r="B188" s="34"/>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row>
    <row r="189" spans="2:84" ht="50.1" customHeight="1" x14ac:dyDescent="0.3">
      <c r="B189" s="34"/>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row>
    <row r="190" spans="2:84" ht="50.1" customHeight="1" x14ac:dyDescent="0.3">
      <c r="B190" s="34"/>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row>
    <row r="191" spans="2:84" ht="50.1" customHeight="1" x14ac:dyDescent="0.3">
      <c r="B191" s="34"/>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row>
    <row r="192" spans="2:84" ht="50.1" customHeight="1" x14ac:dyDescent="0.3">
      <c r="B192" s="34"/>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row>
    <row r="193" spans="2:84" ht="50.1" customHeight="1" x14ac:dyDescent="0.3">
      <c r="B193" s="34"/>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row>
    <row r="194" spans="2:84" x14ac:dyDescent="0.3">
      <c r="B194" s="34"/>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row>
    <row r="195" spans="2:84" x14ac:dyDescent="0.3">
      <c r="B195" s="34"/>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row>
    <row r="196" spans="2:84" x14ac:dyDescent="0.3">
      <c r="B196" s="34"/>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row>
    <row r="197" spans="2:84" x14ac:dyDescent="0.3">
      <c r="B197" s="34"/>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row>
    <row r="198" spans="2:84" x14ac:dyDescent="0.3">
      <c r="B198" s="34"/>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row>
    <row r="199" spans="2:84" x14ac:dyDescent="0.3">
      <c r="B199" s="34"/>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row>
    <row r="200" spans="2:84" x14ac:dyDescent="0.3">
      <c r="B200" s="34"/>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row>
    <row r="201" spans="2:84" x14ac:dyDescent="0.3">
      <c r="B201" s="34"/>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row>
  </sheetData>
  <mergeCells count="2">
    <mergeCell ref="B4:G4"/>
    <mergeCell ref="A1:O1"/>
  </mergeCells>
  <conditionalFormatting sqref="B4 C6:C7 K6:K7">
    <cfRule type="notContainsBlanks" dxfId="48" priority="1">
      <formula>LEN(TRIM(B4))&gt;0</formula>
    </cfRule>
  </conditionalFormatting>
  <printOptions horizontalCentered="1"/>
  <pageMargins left="0.25" right="0.25" top="0.75" bottom="0.75" header="0.3" footer="0.3"/>
  <pageSetup scale="52" fitToWidth="0" fitToHeight="0" orientation="landscape" r:id="rId1"/>
  <headerFooter differentFirst="1">
    <oddFooter>Page &amp;P of &amp;N</oddFooter>
  </headerFooter>
  <rowBreaks count="1" manualBreakCount="1">
    <brk id="15" max="14" man="1"/>
  </rowBreaks>
  <ignoredErrors>
    <ignoredError sqref="C6:C7 A4 H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1</xdr:col>
                    <xdr:colOff>152400</xdr:colOff>
                    <xdr:row>3</xdr:row>
                    <xdr:rowOff>161925</xdr:rowOff>
                  </from>
                  <to>
                    <xdr:col>1</xdr:col>
                    <xdr:colOff>323850</xdr:colOff>
                    <xdr:row>3</xdr:row>
                    <xdr:rowOff>447675</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8</xdr:col>
                    <xdr:colOff>47625</xdr:colOff>
                    <xdr:row>3</xdr:row>
                    <xdr:rowOff>171450</xdr:rowOff>
                  </from>
                  <to>
                    <xdr:col>8</xdr:col>
                    <xdr:colOff>190500</xdr:colOff>
                    <xdr:row>3</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Dashboard!B13:M13</xm:f>
              <xm:sqref>N13</xm:sqref>
            </x14:sparkline>
            <x14:sparkline>
              <xm:f>Dashboard!B14:M14</xm:f>
              <xm:sqref>N14</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Dashboard!B11:L11</xm:f>
              <xm:sqref>N11</xm:sqref>
            </x14:sparkline>
            <x14:sparkline>
              <xm:f>Dashboard!B12:L12</xm:f>
              <xm:sqref>N12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fitToPage="1"/>
  </sheetPr>
  <dimension ref="A1:K56"/>
  <sheetViews>
    <sheetView showGridLines="0" tabSelected="1" view="pageBreakPreview" topLeftCell="A28" zoomScale="60" zoomScaleNormal="87" workbookViewId="0">
      <selection activeCell="B1" sqref="B1:H1"/>
    </sheetView>
  </sheetViews>
  <sheetFormatPr defaultColWidth="8.77734375" defaultRowHeight="30" customHeight="1" x14ac:dyDescent="0.3"/>
  <cols>
    <col min="1" max="1" width="5" style="52" customWidth="1"/>
    <col min="2" max="2" width="15.44140625" style="9" customWidth="1"/>
    <col min="3" max="3" width="24" style="9" customWidth="1"/>
    <col min="4" max="4" width="14.6640625" style="55" customWidth="1"/>
    <col min="5" max="5" width="15.44140625" style="9" customWidth="1"/>
    <col min="6" max="6" width="24.5546875" style="9" customWidth="1"/>
    <col min="7" max="7" width="24" style="55" customWidth="1"/>
    <col min="8" max="8" width="13.6640625" style="56" customWidth="1"/>
    <col min="9" max="9" width="5" style="53" customWidth="1"/>
    <col min="10" max="10" width="2.77734375" style="9" customWidth="1"/>
    <col min="11" max="16384" width="8.77734375" style="9"/>
  </cols>
  <sheetData>
    <row r="1" spans="1:11" s="47" customFormat="1" ht="75" customHeight="1" x14ac:dyDescent="0.3">
      <c r="A1" s="46" t="s">
        <v>91</v>
      </c>
      <c r="B1" s="122" t="str">
        <f>Semi_Monthly_Home_Budget_Title</f>
        <v>SEMI-MONTHLY HOME BUDGET</v>
      </c>
      <c r="C1" s="122"/>
      <c r="D1" s="122"/>
      <c r="E1" s="122"/>
      <c r="F1" s="122"/>
      <c r="G1" s="122"/>
      <c r="H1" s="122"/>
    </row>
    <row r="2" spans="1:11" s="47" customFormat="1" ht="35.1" customHeight="1" x14ac:dyDescent="0.3">
      <c r="A2" s="46"/>
      <c r="B2" s="57"/>
      <c r="C2" s="57"/>
      <c r="D2" s="57"/>
      <c r="E2" s="57"/>
      <c r="F2" s="57"/>
      <c r="G2" s="57"/>
      <c r="H2" s="57"/>
    </row>
    <row r="3" spans="1:11" s="51" customFormat="1" ht="35.1" customHeight="1" thickBot="1" x14ac:dyDescent="0.35">
      <c r="A3" s="48" t="s">
        <v>92</v>
      </c>
      <c r="B3" s="66" t="s">
        <v>6</v>
      </c>
      <c r="C3" s="67"/>
      <c r="D3" s="67"/>
      <c r="E3" s="66" t="s">
        <v>5</v>
      </c>
      <c r="F3" s="67"/>
      <c r="G3" s="67"/>
      <c r="H3" s="67"/>
      <c r="I3" s="49"/>
      <c r="J3" s="50"/>
    </row>
    <row r="4" spans="1:11" s="102" customFormat="1" ht="35.1" customHeight="1" thickBot="1" x14ac:dyDescent="0.35">
      <c r="A4" s="93" t="s">
        <v>93</v>
      </c>
      <c r="B4" s="94" t="s">
        <v>70</v>
      </c>
      <c r="C4" s="94" t="s">
        <v>69</v>
      </c>
      <c r="D4" s="95" t="s">
        <v>71</v>
      </c>
      <c r="E4" s="96" t="s">
        <v>70</v>
      </c>
      <c r="F4" s="97" t="s">
        <v>72</v>
      </c>
      <c r="G4" s="98" t="s">
        <v>69</v>
      </c>
      <c r="H4" s="99" t="s">
        <v>71</v>
      </c>
      <c r="I4" s="100"/>
      <c r="J4" s="101"/>
    </row>
    <row r="5" spans="1:11" ht="35.1" customHeight="1" thickBot="1" x14ac:dyDescent="0.35">
      <c r="B5" s="68">
        <f ca="1">TODAY()</f>
        <v>44841</v>
      </c>
      <c r="C5" s="69" t="s">
        <v>90</v>
      </c>
      <c r="D5" s="70">
        <v>500</v>
      </c>
      <c r="E5" s="71">
        <f ca="1">TODAY()</f>
        <v>44841</v>
      </c>
      <c r="F5" s="72" t="s">
        <v>11</v>
      </c>
      <c r="G5" s="73" t="s">
        <v>32</v>
      </c>
      <c r="H5" s="74">
        <v>500</v>
      </c>
      <c r="I5" s="58"/>
      <c r="J5" s="59"/>
      <c r="K5" s="59"/>
    </row>
    <row r="6" spans="1:11" ht="35.1" customHeight="1" thickBot="1" x14ac:dyDescent="0.35">
      <c r="B6" s="87">
        <f ca="1">TODAY()-14</f>
        <v>44827</v>
      </c>
      <c r="C6" s="88" t="s">
        <v>74</v>
      </c>
      <c r="D6" s="89">
        <v>1300</v>
      </c>
      <c r="E6" s="87">
        <f t="shared" ref="E6:E13" ca="1" si="0">TODAY()-7</f>
        <v>44834</v>
      </c>
      <c r="F6" s="90" t="s">
        <v>76</v>
      </c>
      <c r="G6" s="90" t="s">
        <v>0</v>
      </c>
      <c r="H6" s="89">
        <v>1000</v>
      </c>
      <c r="I6" s="60"/>
      <c r="J6" s="59"/>
      <c r="K6" s="59"/>
    </row>
    <row r="7" spans="1:11" ht="35.1" customHeight="1" thickBot="1" x14ac:dyDescent="0.35">
      <c r="A7" s="54"/>
      <c r="B7" s="75">
        <f ca="1">TODAY()-14</f>
        <v>44827</v>
      </c>
      <c r="C7" s="76" t="s">
        <v>75</v>
      </c>
      <c r="D7" s="77">
        <v>1300</v>
      </c>
      <c r="E7" s="78">
        <f t="shared" ca="1" si="0"/>
        <v>44834</v>
      </c>
      <c r="F7" s="79" t="s">
        <v>76</v>
      </c>
      <c r="G7" s="79" t="s">
        <v>1</v>
      </c>
      <c r="H7" s="80">
        <v>100</v>
      </c>
      <c r="I7" s="60"/>
      <c r="J7" s="59"/>
      <c r="K7" s="59"/>
    </row>
    <row r="8" spans="1:11" ht="35.1" customHeight="1" thickBot="1" x14ac:dyDescent="0.35">
      <c r="A8" s="54"/>
      <c r="B8" s="87">
        <f ca="1">TODAY()-28</f>
        <v>44813</v>
      </c>
      <c r="C8" s="88" t="s">
        <v>74</v>
      </c>
      <c r="D8" s="89">
        <v>1500</v>
      </c>
      <c r="E8" s="87">
        <f t="shared" ca="1" si="0"/>
        <v>44834</v>
      </c>
      <c r="F8" s="90" t="s">
        <v>76</v>
      </c>
      <c r="G8" s="90" t="s">
        <v>73</v>
      </c>
      <c r="H8" s="89">
        <v>50</v>
      </c>
      <c r="I8" s="60"/>
      <c r="J8" s="59"/>
      <c r="K8" s="59"/>
    </row>
    <row r="9" spans="1:11" ht="35.1" customHeight="1" thickBot="1" x14ac:dyDescent="0.35">
      <c r="B9" s="75">
        <f ca="1">TODAY()-28</f>
        <v>44813</v>
      </c>
      <c r="C9" s="76" t="s">
        <v>75</v>
      </c>
      <c r="D9" s="77">
        <v>1600</v>
      </c>
      <c r="E9" s="78">
        <f t="shared" ca="1" si="0"/>
        <v>44834</v>
      </c>
      <c r="F9" s="79" t="s">
        <v>76</v>
      </c>
      <c r="G9" s="79" t="s">
        <v>3</v>
      </c>
      <c r="H9" s="80">
        <v>25</v>
      </c>
      <c r="I9" s="58"/>
      <c r="J9" s="59"/>
      <c r="K9" s="59"/>
    </row>
    <row r="10" spans="1:11" ht="35.1" customHeight="1" thickBot="1" x14ac:dyDescent="0.35">
      <c r="B10" s="87">
        <f ca="1">TODAY()-42</f>
        <v>44799</v>
      </c>
      <c r="C10" s="88" t="s">
        <v>74</v>
      </c>
      <c r="D10" s="89">
        <v>1300</v>
      </c>
      <c r="E10" s="87">
        <f t="shared" ca="1" si="0"/>
        <v>44834</v>
      </c>
      <c r="F10" s="90" t="s">
        <v>76</v>
      </c>
      <c r="G10" s="90" t="s">
        <v>4</v>
      </c>
      <c r="H10" s="89">
        <v>100</v>
      </c>
      <c r="I10" s="58"/>
      <c r="J10" s="59"/>
      <c r="K10" s="59"/>
    </row>
    <row r="11" spans="1:11" ht="35.1" customHeight="1" thickBot="1" x14ac:dyDescent="0.35">
      <c r="B11" s="75">
        <f ca="1">TODAY()-42</f>
        <v>44799</v>
      </c>
      <c r="C11" s="76" t="s">
        <v>75</v>
      </c>
      <c r="D11" s="77">
        <v>1300</v>
      </c>
      <c r="E11" s="78">
        <f t="shared" ca="1" si="0"/>
        <v>44834</v>
      </c>
      <c r="F11" s="79" t="s">
        <v>76</v>
      </c>
      <c r="G11" s="79" t="s">
        <v>4</v>
      </c>
      <c r="H11" s="80">
        <v>30</v>
      </c>
      <c r="I11" s="58"/>
      <c r="J11" s="59"/>
      <c r="K11" s="59"/>
    </row>
    <row r="12" spans="1:11" ht="35.1" customHeight="1" thickBot="1" x14ac:dyDescent="0.35">
      <c r="B12" s="87">
        <f ca="1">TODAY()-56</f>
        <v>44785</v>
      </c>
      <c r="C12" s="88" t="s">
        <v>74</v>
      </c>
      <c r="D12" s="89">
        <v>1500</v>
      </c>
      <c r="E12" s="87">
        <f t="shared" ca="1" si="0"/>
        <v>44834</v>
      </c>
      <c r="F12" s="90" t="s">
        <v>76</v>
      </c>
      <c r="G12" s="90" t="s">
        <v>0</v>
      </c>
      <c r="H12" s="89">
        <v>50</v>
      </c>
      <c r="I12" s="58"/>
      <c r="J12" s="59"/>
      <c r="K12" s="59"/>
    </row>
    <row r="13" spans="1:11" ht="35.1" customHeight="1" thickBot="1" x14ac:dyDescent="0.35">
      <c r="B13" s="75">
        <f ca="1">TODAY()-56</f>
        <v>44785</v>
      </c>
      <c r="C13" s="76" t="s">
        <v>75</v>
      </c>
      <c r="D13" s="77">
        <v>1600</v>
      </c>
      <c r="E13" s="78">
        <f t="shared" ca="1" si="0"/>
        <v>44834</v>
      </c>
      <c r="F13" s="79" t="s">
        <v>76</v>
      </c>
      <c r="G13" s="79" t="s">
        <v>4</v>
      </c>
      <c r="H13" s="80">
        <v>50</v>
      </c>
      <c r="I13" s="58"/>
      <c r="J13" s="59"/>
      <c r="K13" s="59"/>
    </row>
    <row r="14" spans="1:11" ht="35.1" customHeight="1" thickBot="1" x14ac:dyDescent="0.35">
      <c r="B14" s="87">
        <f ca="1">TODAY()-70</f>
        <v>44771</v>
      </c>
      <c r="C14" s="88" t="s">
        <v>74</v>
      </c>
      <c r="D14" s="89">
        <v>1300</v>
      </c>
      <c r="E14" s="87">
        <f ca="1">TODAY()-7</f>
        <v>44834</v>
      </c>
      <c r="F14" s="90" t="s">
        <v>76</v>
      </c>
      <c r="G14" s="90" t="s">
        <v>4</v>
      </c>
      <c r="H14" s="89">
        <v>25</v>
      </c>
      <c r="I14" s="58"/>
      <c r="J14" s="59"/>
      <c r="K14" s="59"/>
    </row>
    <row r="15" spans="1:11" ht="35.1" customHeight="1" thickBot="1" x14ac:dyDescent="0.35">
      <c r="B15" s="68">
        <f ca="1">TODAY()</f>
        <v>44841</v>
      </c>
      <c r="C15" s="69" t="s">
        <v>90</v>
      </c>
      <c r="D15" s="70">
        <v>500</v>
      </c>
      <c r="E15" s="78">
        <f ca="1">TODAY()-8</f>
        <v>44833</v>
      </c>
      <c r="F15" s="79" t="s">
        <v>76</v>
      </c>
      <c r="G15" s="79" t="s">
        <v>1</v>
      </c>
      <c r="H15" s="80">
        <v>100</v>
      </c>
      <c r="I15" s="60"/>
      <c r="J15" s="59"/>
      <c r="K15" s="59"/>
    </row>
    <row r="16" spans="1:11" ht="35.1" customHeight="1" thickBot="1" x14ac:dyDescent="0.35">
      <c r="B16" s="87">
        <f ca="1">TODAY()-14</f>
        <v>44827</v>
      </c>
      <c r="C16" s="88" t="s">
        <v>74</v>
      </c>
      <c r="D16" s="89">
        <v>1300</v>
      </c>
      <c r="E16" s="87">
        <f ca="1">TODAY()-9</f>
        <v>44832</v>
      </c>
      <c r="F16" s="90" t="s">
        <v>77</v>
      </c>
      <c r="G16" s="90" t="s">
        <v>14</v>
      </c>
      <c r="H16" s="89">
        <v>37</v>
      </c>
      <c r="I16" s="60"/>
      <c r="J16" s="59"/>
      <c r="K16" s="59"/>
    </row>
    <row r="17" spans="2:11" ht="35.1" customHeight="1" thickBot="1" x14ac:dyDescent="0.35">
      <c r="B17" s="75">
        <f ca="1">TODAY()-14</f>
        <v>44827</v>
      </c>
      <c r="C17" s="76" t="s">
        <v>75</v>
      </c>
      <c r="D17" s="77">
        <v>1300</v>
      </c>
      <c r="E17" s="61">
        <f ca="1">TODAY()-10</f>
        <v>44831</v>
      </c>
      <c r="F17" s="62" t="s">
        <v>17</v>
      </c>
      <c r="G17" s="62" t="s">
        <v>7</v>
      </c>
      <c r="H17" s="63">
        <v>350</v>
      </c>
      <c r="I17" s="60"/>
      <c r="J17" s="59"/>
      <c r="K17" s="59"/>
    </row>
    <row r="18" spans="2:11" ht="35.1" customHeight="1" thickBot="1" x14ac:dyDescent="0.35">
      <c r="B18" s="87">
        <f ca="1">TODAY()-28</f>
        <v>44813</v>
      </c>
      <c r="C18" s="88" t="s">
        <v>74</v>
      </c>
      <c r="D18" s="89">
        <v>1500</v>
      </c>
      <c r="E18" s="87">
        <f ca="1">TODAY()-11</f>
        <v>44830</v>
      </c>
      <c r="F18" s="90" t="s">
        <v>17</v>
      </c>
      <c r="G18" s="90" t="s">
        <v>48</v>
      </c>
      <c r="H18" s="89">
        <v>75</v>
      </c>
      <c r="I18" s="60"/>
      <c r="J18" s="59"/>
      <c r="K18" s="59"/>
    </row>
    <row r="19" spans="2:11" ht="35.1" customHeight="1" thickBot="1" x14ac:dyDescent="0.35">
      <c r="B19" s="75">
        <f ca="1">TODAY()-28</f>
        <v>44813</v>
      </c>
      <c r="C19" s="76" t="s">
        <v>75</v>
      </c>
      <c r="D19" s="77">
        <v>1600</v>
      </c>
      <c r="E19" s="61">
        <f ca="1">TODAY()-12</f>
        <v>44829</v>
      </c>
      <c r="F19" s="62" t="s">
        <v>79</v>
      </c>
      <c r="G19" s="62" t="s">
        <v>40</v>
      </c>
      <c r="H19" s="63">
        <v>150</v>
      </c>
      <c r="I19" s="60"/>
      <c r="J19" s="59"/>
      <c r="K19" s="59"/>
    </row>
    <row r="20" spans="2:11" ht="35.1" customHeight="1" thickBot="1" x14ac:dyDescent="0.35">
      <c r="B20" s="87">
        <f ca="1">TODAY()-42</f>
        <v>44799</v>
      </c>
      <c r="C20" s="88" t="s">
        <v>74</v>
      </c>
      <c r="D20" s="89">
        <v>1300</v>
      </c>
      <c r="E20" s="87">
        <f ca="1">TODAY()-13</f>
        <v>44828</v>
      </c>
      <c r="F20" s="90" t="s">
        <v>80</v>
      </c>
      <c r="G20" s="90" t="s">
        <v>16</v>
      </c>
      <c r="H20" s="89">
        <v>250</v>
      </c>
      <c r="I20" s="60"/>
      <c r="J20" s="59"/>
      <c r="K20" s="59"/>
    </row>
    <row r="21" spans="2:11" ht="35.1" customHeight="1" thickBot="1" x14ac:dyDescent="0.35">
      <c r="B21" s="75">
        <f ca="1">TODAY()-42</f>
        <v>44799</v>
      </c>
      <c r="C21" s="76" t="s">
        <v>75</v>
      </c>
      <c r="D21" s="77">
        <v>1300</v>
      </c>
      <c r="E21" s="61">
        <f ca="1">TODAY()-14</f>
        <v>44827</v>
      </c>
      <c r="F21" s="62" t="s">
        <v>80</v>
      </c>
      <c r="G21" s="62" t="s">
        <v>21</v>
      </c>
      <c r="H21" s="63">
        <v>250</v>
      </c>
      <c r="I21" s="60"/>
      <c r="J21" s="59"/>
      <c r="K21" s="59"/>
    </row>
    <row r="22" spans="2:11" ht="35.1" customHeight="1" thickBot="1" x14ac:dyDescent="0.35">
      <c r="B22" s="87">
        <f ca="1">TODAY()-56</f>
        <v>44785</v>
      </c>
      <c r="C22" s="88" t="s">
        <v>74</v>
      </c>
      <c r="D22" s="89">
        <v>1500</v>
      </c>
      <c r="E22" s="87">
        <f ca="1">TODAY()-15</f>
        <v>44826</v>
      </c>
      <c r="F22" s="90" t="s">
        <v>81</v>
      </c>
      <c r="G22" s="90" t="s">
        <v>46</v>
      </c>
      <c r="H22" s="89">
        <v>100</v>
      </c>
      <c r="I22" s="60"/>
      <c r="J22" s="59"/>
      <c r="K22" s="59"/>
    </row>
    <row r="23" spans="2:11" ht="35.1" customHeight="1" thickBot="1" x14ac:dyDescent="0.35">
      <c r="B23" s="75">
        <f ca="1">TODAY()-56</f>
        <v>44785</v>
      </c>
      <c r="C23" s="76" t="s">
        <v>75</v>
      </c>
      <c r="D23" s="77">
        <v>1600</v>
      </c>
      <c r="E23" s="61">
        <f ca="1">TODAY()-16</f>
        <v>44825</v>
      </c>
      <c r="F23" s="62" t="s">
        <v>82</v>
      </c>
      <c r="G23" s="62" t="s">
        <v>17</v>
      </c>
      <c r="H23" s="63">
        <v>50</v>
      </c>
      <c r="I23" s="60"/>
      <c r="J23" s="59"/>
      <c r="K23" s="59"/>
    </row>
    <row r="24" spans="2:11" ht="35.1" customHeight="1" thickBot="1" x14ac:dyDescent="0.35">
      <c r="B24" s="87">
        <f ca="1">TODAY()-70</f>
        <v>44771</v>
      </c>
      <c r="C24" s="88" t="s">
        <v>74</v>
      </c>
      <c r="D24" s="89">
        <v>1300</v>
      </c>
      <c r="E24" s="87">
        <f ca="1">TODAY()-20</f>
        <v>44821</v>
      </c>
      <c r="F24" s="90" t="s">
        <v>82</v>
      </c>
      <c r="G24" s="90" t="s">
        <v>41</v>
      </c>
      <c r="H24" s="89">
        <v>50</v>
      </c>
      <c r="I24" s="60"/>
      <c r="J24" s="59"/>
      <c r="K24" s="59"/>
    </row>
    <row r="25" spans="2:11" ht="35.1" customHeight="1" thickBot="1" x14ac:dyDescent="0.35">
      <c r="B25" s="68">
        <f ca="1">TODAY()</f>
        <v>44841</v>
      </c>
      <c r="C25" s="69" t="s">
        <v>90</v>
      </c>
      <c r="D25" s="70">
        <v>500</v>
      </c>
      <c r="E25" s="61">
        <f ca="1">TODAY()-20</f>
        <v>44821</v>
      </c>
      <c r="F25" s="62" t="s">
        <v>82</v>
      </c>
      <c r="G25" s="62" t="s">
        <v>12</v>
      </c>
      <c r="H25" s="63">
        <v>50</v>
      </c>
      <c r="I25" s="60"/>
      <c r="J25" s="59"/>
      <c r="K25" s="59"/>
    </row>
    <row r="26" spans="2:11" ht="35.1" customHeight="1" thickBot="1" x14ac:dyDescent="0.35">
      <c r="B26" s="87">
        <f ca="1">TODAY()-14</f>
        <v>44827</v>
      </c>
      <c r="C26" s="88" t="s">
        <v>74</v>
      </c>
      <c r="D26" s="89">
        <v>1300</v>
      </c>
      <c r="E26" s="87">
        <f ca="1">TODAY()-25</f>
        <v>44816</v>
      </c>
      <c r="F26" s="90" t="s">
        <v>84</v>
      </c>
      <c r="G26" s="90" t="s">
        <v>8</v>
      </c>
      <c r="H26" s="89">
        <v>300</v>
      </c>
      <c r="I26" s="60"/>
      <c r="J26" s="59"/>
      <c r="K26" s="59"/>
    </row>
    <row r="27" spans="2:11" ht="35.1" customHeight="1" thickBot="1" x14ac:dyDescent="0.35">
      <c r="B27" s="75">
        <f ca="1">TODAY()-14</f>
        <v>44827</v>
      </c>
      <c r="C27" s="76" t="s">
        <v>75</v>
      </c>
      <c r="D27" s="77">
        <v>1300</v>
      </c>
      <c r="E27" s="61">
        <f ca="1">TODAY()-25</f>
        <v>44816</v>
      </c>
      <c r="F27" s="62" t="s">
        <v>84</v>
      </c>
      <c r="G27" s="62" t="s">
        <v>9</v>
      </c>
      <c r="H27" s="63">
        <v>350</v>
      </c>
      <c r="I27" s="60"/>
      <c r="J27" s="59"/>
      <c r="K27" s="59"/>
    </row>
    <row r="28" spans="2:11" ht="35.1" customHeight="1" thickBot="1" x14ac:dyDescent="0.35">
      <c r="B28" s="87">
        <f ca="1">TODAY()-28</f>
        <v>44813</v>
      </c>
      <c r="C28" s="88" t="s">
        <v>74</v>
      </c>
      <c r="D28" s="89">
        <v>1500</v>
      </c>
      <c r="E28" s="87">
        <f ca="1">TODAY()-25</f>
        <v>44816</v>
      </c>
      <c r="F28" s="90" t="s">
        <v>84</v>
      </c>
      <c r="G28" s="90" t="s">
        <v>10</v>
      </c>
      <c r="H28" s="89">
        <v>50</v>
      </c>
      <c r="I28" s="60"/>
      <c r="J28" s="59"/>
      <c r="K28" s="59"/>
    </row>
    <row r="29" spans="2:11" ht="35.1" customHeight="1" thickBot="1" x14ac:dyDescent="0.35">
      <c r="B29" s="75">
        <f ca="1">TODAY()-28</f>
        <v>44813</v>
      </c>
      <c r="C29" s="76" t="s">
        <v>75</v>
      </c>
      <c r="D29" s="77">
        <v>1600</v>
      </c>
      <c r="E29" s="61">
        <f ca="1">TODAY()-30</f>
        <v>44811</v>
      </c>
      <c r="F29" s="62" t="s">
        <v>84</v>
      </c>
      <c r="G29" s="62" t="s">
        <v>26</v>
      </c>
      <c r="H29" s="63">
        <v>50</v>
      </c>
      <c r="I29" s="60"/>
      <c r="J29" s="59"/>
      <c r="K29" s="59"/>
    </row>
    <row r="30" spans="2:11" ht="35.1" customHeight="1" thickBot="1" x14ac:dyDescent="0.35">
      <c r="B30" s="87">
        <f ca="1">TODAY()-42</f>
        <v>44799</v>
      </c>
      <c r="C30" s="88" t="s">
        <v>74</v>
      </c>
      <c r="D30" s="89">
        <v>1300</v>
      </c>
      <c r="E30" s="87">
        <f ca="1">TODAY()-31</f>
        <v>44810</v>
      </c>
      <c r="F30" s="90" t="s">
        <v>84</v>
      </c>
      <c r="G30" s="90" t="s">
        <v>26</v>
      </c>
      <c r="H30" s="89">
        <v>25</v>
      </c>
      <c r="I30" s="60"/>
      <c r="J30" s="59"/>
      <c r="K30" s="59"/>
    </row>
    <row r="31" spans="2:11" ht="35.1" customHeight="1" thickBot="1" x14ac:dyDescent="0.35">
      <c r="B31" s="75">
        <f ca="1">TODAY()-42</f>
        <v>44799</v>
      </c>
      <c r="C31" s="76" t="s">
        <v>75</v>
      </c>
      <c r="D31" s="77">
        <v>1300</v>
      </c>
      <c r="E31" s="61">
        <f ca="1">TODAY()-42</f>
        <v>44799</v>
      </c>
      <c r="F31" s="62" t="s">
        <v>84</v>
      </c>
      <c r="G31" s="62" t="s">
        <v>9</v>
      </c>
      <c r="H31" s="63">
        <v>150</v>
      </c>
      <c r="I31" s="60"/>
      <c r="J31" s="59"/>
      <c r="K31" s="59"/>
    </row>
    <row r="32" spans="2:11" ht="35.1" customHeight="1" x14ac:dyDescent="0.3">
      <c r="B32" s="87">
        <f ca="1">TODAY()-56</f>
        <v>44785</v>
      </c>
      <c r="C32" s="88" t="s">
        <v>74</v>
      </c>
      <c r="D32" s="89">
        <v>1500</v>
      </c>
      <c r="E32" s="87">
        <f ca="1">TODAY()-45</f>
        <v>44796</v>
      </c>
      <c r="F32" s="90" t="s">
        <v>76</v>
      </c>
      <c r="G32" s="90" t="s">
        <v>0</v>
      </c>
      <c r="H32" s="89">
        <v>5000</v>
      </c>
      <c r="I32" s="60"/>
      <c r="J32" s="59"/>
      <c r="K32" s="59"/>
    </row>
    <row r="33" spans="4:11" ht="35.1" customHeight="1" x14ac:dyDescent="0.3">
      <c r="D33" s="64"/>
      <c r="E33" s="59"/>
      <c r="F33" s="59"/>
      <c r="G33" s="64"/>
      <c r="H33" s="65"/>
      <c r="I33" s="60"/>
      <c r="J33" s="59"/>
      <c r="K33" s="59"/>
    </row>
    <row r="34" spans="4:11" ht="35.1" customHeight="1" x14ac:dyDescent="0.3">
      <c r="D34" s="64"/>
      <c r="E34" s="59"/>
      <c r="F34" s="59"/>
      <c r="G34" s="64"/>
      <c r="H34" s="65"/>
      <c r="I34" s="60"/>
      <c r="J34" s="59"/>
      <c r="K34" s="59"/>
    </row>
    <row r="35" spans="4:11" ht="35.1" customHeight="1" x14ac:dyDescent="0.3">
      <c r="D35" s="64"/>
      <c r="E35" s="59"/>
      <c r="F35" s="59"/>
      <c r="G35" s="64"/>
      <c r="H35" s="65"/>
      <c r="I35" s="60"/>
      <c r="J35" s="59"/>
      <c r="K35" s="59"/>
    </row>
    <row r="36" spans="4:11" ht="35.1" customHeight="1" x14ac:dyDescent="0.3">
      <c r="D36" s="64"/>
      <c r="E36" s="59"/>
      <c r="F36" s="59"/>
      <c r="G36" s="64"/>
      <c r="H36" s="65"/>
      <c r="I36" s="60"/>
      <c r="J36" s="59"/>
      <c r="K36" s="59"/>
    </row>
    <row r="37" spans="4:11" ht="35.1" customHeight="1" x14ac:dyDescent="0.3">
      <c r="D37" s="64"/>
      <c r="E37" s="59"/>
      <c r="F37" s="59"/>
      <c r="G37" s="64"/>
      <c r="H37" s="65"/>
      <c r="I37" s="60"/>
      <c r="J37" s="59"/>
      <c r="K37" s="59"/>
    </row>
    <row r="38" spans="4:11" ht="35.1" customHeight="1" x14ac:dyDescent="0.3">
      <c r="D38" s="64"/>
      <c r="E38" s="59"/>
      <c r="F38" s="59"/>
      <c r="G38" s="64"/>
      <c r="H38" s="65"/>
      <c r="I38" s="60"/>
      <c r="J38" s="59"/>
      <c r="K38" s="59"/>
    </row>
    <row r="39" spans="4:11" ht="35.1" customHeight="1" x14ac:dyDescent="0.3">
      <c r="D39" s="64"/>
      <c r="E39" s="59"/>
      <c r="F39" s="59"/>
      <c r="G39" s="64"/>
      <c r="H39" s="65"/>
      <c r="I39" s="60"/>
      <c r="J39" s="59"/>
      <c r="K39" s="59"/>
    </row>
    <row r="40" spans="4:11" ht="35.1" customHeight="1" x14ac:dyDescent="0.3">
      <c r="D40" s="64"/>
      <c r="E40" s="59"/>
      <c r="F40" s="59"/>
      <c r="G40" s="64"/>
      <c r="H40" s="65"/>
      <c r="I40" s="60"/>
      <c r="J40" s="59"/>
      <c r="K40" s="59"/>
    </row>
    <row r="41" spans="4:11" ht="35.1" customHeight="1" x14ac:dyDescent="0.3">
      <c r="D41" s="64"/>
      <c r="E41" s="59"/>
      <c r="F41" s="59"/>
      <c r="G41" s="64"/>
      <c r="H41" s="65"/>
      <c r="I41" s="60"/>
      <c r="J41" s="59"/>
      <c r="K41" s="59"/>
    </row>
    <row r="42" spans="4:11" ht="35.1" customHeight="1" x14ac:dyDescent="0.3">
      <c r="D42" s="64"/>
      <c r="E42" s="59"/>
      <c r="F42" s="59"/>
      <c r="G42" s="64"/>
      <c r="H42" s="65"/>
      <c r="I42" s="60"/>
      <c r="J42" s="59"/>
      <c r="K42" s="59"/>
    </row>
    <row r="43" spans="4:11" ht="35.1" customHeight="1" x14ac:dyDescent="0.3">
      <c r="D43" s="64"/>
      <c r="E43" s="59"/>
      <c r="F43" s="59"/>
      <c r="G43" s="64"/>
      <c r="H43" s="65"/>
      <c r="I43" s="60"/>
      <c r="J43" s="59"/>
      <c r="K43" s="59"/>
    </row>
    <row r="44" spans="4:11" ht="35.1" customHeight="1" x14ac:dyDescent="0.3">
      <c r="E44" s="59"/>
      <c r="F44" s="59"/>
      <c r="G44" s="64"/>
      <c r="H44" s="65"/>
      <c r="I44" s="60"/>
      <c r="J44" s="59"/>
      <c r="K44" s="59"/>
    </row>
    <row r="45" spans="4:11" ht="35.1" customHeight="1" x14ac:dyDescent="0.3">
      <c r="E45" s="59"/>
      <c r="F45" s="59"/>
      <c r="G45" s="64"/>
      <c r="H45" s="65"/>
      <c r="I45" s="60"/>
      <c r="J45" s="59"/>
      <c r="K45" s="59"/>
    </row>
    <row r="46" spans="4:11" ht="35.1" customHeight="1" x14ac:dyDescent="0.3"/>
    <row r="47" spans="4:11" ht="35.1" customHeight="1" x14ac:dyDescent="0.3"/>
    <row r="48" spans="4:11" ht="35.1" customHeight="1" x14ac:dyDescent="0.3"/>
    <row r="49" ht="35.1" customHeight="1" x14ac:dyDescent="0.3"/>
    <row r="50" ht="35.1" customHeight="1" x14ac:dyDescent="0.3"/>
    <row r="51" ht="35.1" customHeight="1" x14ac:dyDescent="0.3"/>
    <row r="52" ht="35.1" customHeight="1" x14ac:dyDescent="0.3"/>
    <row r="53" ht="35.1" customHeight="1" x14ac:dyDescent="0.3"/>
    <row r="54" ht="35.1" customHeight="1" x14ac:dyDescent="0.3"/>
    <row r="55" ht="35.1" customHeight="1" x14ac:dyDescent="0.3"/>
    <row r="56" ht="35.1" customHeight="1" x14ac:dyDescent="0.3"/>
  </sheetData>
  <mergeCells count="1">
    <mergeCell ref="B1:H1"/>
  </mergeCells>
  <dataValidations count="2">
    <dataValidation type="list" errorStyle="warning" allowBlank="1" showInputMessage="1" showErrorMessage="1" error="Select Description from the list. Select CANCEL, press ALT+DOWN ARROW for options, then DOWN ARROW and ENTER to make selection" sqref="G5:G32" xr:uid="{00000000-0002-0000-0100-000000000000}">
      <formula1>LookUpList</formula1>
    </dataValidation>
    <dataValidation type="list" errorStyle="warning" allowBlank="1" showInputMessage="1" showErrorMessage="1" error="Select Category from the list. Select CANCEL, press ALT+DOWN ARROW for options, then DOWN ARROW and ENTER to make selection" sqref="F5:F32" xr:uid="{00000000-0002-0000-0100-000001000000}">
      <formula1>Category</formula1>
    </dataValidation>
  </dataValidations>
  <printOptions horizontalCentered="1"/>
  <pageMargins left="0.25" right="0.25" top="0.75" bottom="0.75" header="0.3" footer="0.3"/>
  <pageSetup scale="61" fitToHeight="0" orientation="portrait" r:id="rId1"/>
  <headerFooter differentFirst="1">
    <oddFooter>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fitToPage="1"/>
  </sheetPr>
  <dimension ref="A1:L19"/>
  <sheetViews>
    <sheetView showGridLines="0" zoomScale="25" zoomScaleNormal="25" workbookViewId="0">
      <selection activeCell="N15" sqref="N15"/>
    </sheetView>
  </sheetViews>
  <sheetFormatPr defaultColWidth="14" defaultRowHeight="30" customHeight="1" x14ac:dyDescent="0.3"/>
  <cols>
    <col min="1" max="1" width="19.88671875" style="15" customWidth="1"/>
    <col min="2" max="5" width="17.109375" style="15" customWidth="1"/>
    <col min="6" max="6" width="21.6640625" style="15" customWidth="1"/>
    <col min="7" max="11" width="17.109375" style="15" customWidth="1"/>
    <col min="12" max="12" width="19.88671875" style="15" customWidth="1"/>
    <col min="13" max="13" width="2.77734375" style="15" customWidth="1"/>
    <col min="14" max="16384" width="14" style="15"/>
  </cols>
  <sheetData>
    <row r="1" spans="1:12" s="35" customFormat="1" ht="75" customHeight="1" x14ac:dyDescent="0.3">
      <c r="A1" s="123" t="str">
        <f>Semi_Monthly_Home_Budget_Title</f>
        <v>SEMI-MONTHLY HOME BUDGET</v>
      </c>
      <c r="B1" s="123"/>
      <c r="C1" s="123"/>
      <c r="D1" s="123"/>
      <c r="E1" s="123"/>
      <c r="F1" s="123"/>
      <c r="G1" s="123"/>
      <c r="H1" s="123"/>
      <c r="I1" s="123"/>
      <c r="J1" s="123"/>
      <c r="K1" s="123"/>
      <c r="L1" s="123"/>
    </row>
    <row r="2" spans="1:12" s="104" customFormat="1" ht="39.950000000000003" customHeight="1" thickBot="1" x14ac:dyDescent="0.35">
      <c r="A2" s="124" t="s">
        <v>97</v>
      </c>
      <c r="B2" s="124"/>
      <c r="C2" s="124"/>
      <c r="D2" s="124"/>
      <c r="E2" s="124"/>
      <c r="F2" s="124"/>
      <c r="G2" s="124"/>
      <c r="H2" s="124"/>
      <c r="I2" s="124"/>
      <c r="J2" s="124"/>
      <c r="K2" s="124"/>
      <c r="L2" s="124"/>
    </row>
    <row r="3" spans="1:12" s="35" customFormat="1" ht="39.950000000000003" customHeight="1" x14ac:dyDescent="0.3">
      <c r="A3" s="91"/>
      <c r="B3" s="91"/>
      <c r="C3" s="91"/>
      <c r="D3" s="91"/>
      <c r="E3" s="91"/>
      <c r="F3" s="91"/>
      <c r="G3" s="91"/>
      <c r="H3" s="91"/>
      <c r="I3" s="91"/>
      <c r="J3" s="91"/>
      <c r="K3" s="91"/>
      <c r="L3" s="91"/>
    </row>
    <row r="4" spans="1:12" ht="39.950000000000003" customHeight="1" x14ac:dyDescent="0.3">
      <c r="A4" s="92" t="s">
        <v>98</v>
      </c>
      <c r="B4" s="105"/>
      <c r="C4" s="105"/>
      <c r="D4" s="105"/>
      <c r="E4" s="105"/>
      <c r="F4" s="105"/>
      <c r="G4" s="105"/>
      <c r="H4" s="105"/>
      <c r="I4" s="105"/>
      <c r="J4" s="105"/>
      <c r="K4" s="105"/>
      <c r="L4" s="105"/>
    </row>
    <row r="5" spans="1:12" ht="39.950000000000003" customHeight="1" x14ac:dyDescent="0.3">
      <c r="A5" s="92"/>
      <c r="B5" s="8"/>
      <c r="C5" s="8"/>
      <c r="D5" s="8"/>
      <c r="E5" s="8"/>
      <c r="F5" s="8"/>
      <c r="G5" s="8"/>
      <c r="H5" s="8"/>
      <c r="I5" s="8"/>
      <c r="J5" s="8"/>
      <c r="K5" s="8"/>
      <c r="L5" s="8"/>
    </row>
    <row r="6" spans="1:12" s="103" customFormat="1" ht="39.950000000000003" customHeight="1" thickBot="1" x14ac:dyDescent="0.35">
      <c r="A6" s="106" t="s">
        <v>76</v>
      </c>
      <c r="B6" s="107" t="s">
        <v>77</v>
      </c>
      <c r="C6" s="108" t="s">
        <v>17</v>
      </c>
      <c r="D6" s="107" t="s">
        <v>78</v>
      </c>
      <c r="E6" s="108" t="s">
        <v>79</v>
      </c>
      <c r="F6" s="107" t="s">
        <v>80</v>
      </c>
      <c r="G6" s="108" t="s">
        <v>11</v>
      </c>
      <c r="H6" s="107" t="s">
        <v>12</v>
      </c>
      <c r="I6" s="108" t="s">
        <v>81</v>
      </c>
      <c r="J6" s="107" t="s">
        <v>82</v>
      </c>
      <c r="K6" s="108" t="s">
        <v>83</v>
      </c>
      <c r="L6" s="109" t="s">
        <v>84</v>
      </c>
    </row>
    <row r="7" spans="1:12" s="53" customFormat="1" ht="39.950000000000003" customHeight="1" thickBot="1" x14ac:dyDescent="0.35">
      <c r="A7" s="110" t="s">
        <v>0</v>
      </c>
      <c r="B7" s="111" t="s">
        <v>14</v>
      </c>
      <c r="C7" s="111" t="s">
        <v>7</v>
      </c>
      <c r="D7" s="111" t="s">
        <v>22</v>
      </c>
      <c r="E7" s="111" t="s">
        <v>29</v>
      </c>
      <c r="F7" s="111" t="s">
        <v>15</v>
      </c>
      <c r="G7" s="111" t="s">
        <v>47</v>
      </c>
      <c r="H7" s="111" t="s">
        <v>12</v>
      </c>
      <c r="I7" s="111" t="s">
        <v>13</v>
      </c>
      <c r="J7" s="111" t="s">
        <v>17</v>
      </c>
      <c r="K7" s="111" t="s">
        <v>18</v>
      </c>
      <c r="L7" s="112" t="s">
        <v>8</v>
      </c>
    </row>
    <row r="8" spans="1:12" s="47" customFormat="1" ht="39.950000000000003" customHeight="1" thickBot="1" x14ac:dyDescent="0.35">
      <c r="A8" s="113" t="s">
        <v>1</v>
      </c>
      <c r="B8" s="114" t="s">
        <v>36</v>
      </c>
      <c r="C8" s="114" t="s">
        <v>48</v>
      </c>
      <c r="D8" s="114" t="s">
        <v>23</v>
      </c>
      <c r="E8" s="114" t="s">
        <v>43</v>
      </c>
      <c r="F8" s="114" t="s">
        <v>16</v>
      </c>
      <c r="G8" s="114" t="s">
        <v>32</v>
      </c>
      <c r="H8" s="114" t="s">
        <v>33</v>
      </c>
      <c r="I8" s="114" t="s">
        <v>45</v>
      </c>
      <c r="J8" s="114" t="s">
        <v>28</v>
      </c>
      <c r="K8" s="114" t="s">
        <v>19</v>
      </c>
      <c r="L8" s="115" t="s">
        <v>9</v>
      </c>
    </row>
    <row r="9" spans="1:12" s="53" customFormat="1" ht="39.950000000000003" customHeight="1" thickBot="1" x14ac:dyDescent="0.35">
      <c r="A9" s="110" t="s">
        <v>2</v>
      </c>
      <c r="B9" s="111" t="s">
        <v>37</v>
      </c>
      <c r="C9" s="111"/>
      <c r="D9" s="111" t="s">
        <v>24</v>
      </c>
      <c r="E9" s="111" t="s">
        <v>40</v>
      </c>
      <c r="F9" s="111" t="s">
        <v>30</v>
      </c>
      <c r="G9" s="111"/>
      <c r="H9" s="111"/>
      <c r="I9" s="111" t="s">
        <v>42</v>
      </c>
      <c r="J9" s="111" t="s">
        <v>11</v>
      </c>
      <c r="K9" s="111" t="s">
        <v>20</v>
      </c>
      <c r="L9" s="112" t="s">
        <v>10</v>
      </c>
    </row>
    <row r="10" spans="1:12" s="47" customFormat="1" ht="39.950000000000003" customHeight="1" thickBot="1" x14ac:dyDescent="0.35">
      <c r="A10" s="113" t="s">
        <v>3</v>
      </c>
      <c r="B10" s="114" t="s">
        <v>38</v>
      </c>
      <c r="C10" s="114"/>
      <c r="D10" s="114" t="s">
        <v>34</v>
      </c>
      <c r="E10" s="114" t="s">
        <v>44</v>
      </c>
      <c r="F10" s="114" t="s">
        <v>31</v>
      </c>
      <c r="G10" s="114"/>
      <c r="H10" s="114"/>
      <c r="I10" s="114" t="s">
        <v>46</v>
      </c>
      <c r="J10" s="114" t="s">
        <v>41</v>
      </c>
      <c r="K10" s="114" t="s">
        <v>12</v>
      </c>
      <c r="L10" s="115" t="s">
        <v>27</v>
      </c>
    </row>
    <row r="11" spans="1:12" s="53" customFormat="1" ht="39.950000000000003" customHeight="1" x14ac:dyDescent="0.3">
      <c r="A11" s="116" t="s">
        <v>4</v>
      </c>
      <c r="B11" s="117" t="s">
        <v>35</v>
      </c>
      <c r="C11" s="117"/>
      <c r="D11" s="117"/>
      <c r="E11" s="117" t="s">
        <v>39</v>
      </c>
      <c r="F11" s="117" t="s">
        <v>21</v>
      </c>
      <c r="G11" s="117"/>
      <c r="H11" s="117"/>
      <c r="I11" s="117" t="s">
        <v>49</v>
      </c>
      <c r="J11" s="117" t="s">
        <v>12</v>
      </c>
      <c r="K11" s="117" t="s">
        <v>25</v>
      </c>
      <c r="L11" s="118" t="s">
        <v>26</v>
      </c>
    </row>
    <row r="12" spans="1:12" s="47" customFormat="1" ht="39.950000000000003" customHeight="1" x14ac:dyDescent="0.3">
      <c r="A12" s="15"/>
      <c r="B12" s="15"/>
      <c r="C12" s="15"/>
      <c r="D12" s="15"/>
      <c r="E12" s="15"/>
      <c r="F12" s="15"/>
      <c r="G12" s="15"/>
      <c r="H12" s="15"/>
      <c r="I12" s="15"/>
      <c r="J12" s="15"/>
      <c r="K12" s="15"/>
      <c r="L12" s="15"/>
    </row>
    <row r="13" spans="1:12" s="53" customFormat="1" ht="39.950000000000003" customHeight="1" x14ac:dyDescent="0.3">
      <c r="A13" s="15"/>
      <c r="B13" s="15"/>
      <c r="C13" s="15"/>
      <c r="D13" s="15"/>
      <c r="E13" s="15"/>
      <c r="F13" s="15"/>
      <c r="G13" s="15"/>
      <c r="H13" s="15"/>
      <c r="I13" s="15"/>
      <c r="J13" s="15"/>
      <c r="K13" s="15"/>
      <c r="L13" s="15"/>
    </row>
    <row r="14" spans="1:12" s="47" customFormat="1" ht="39.950000000000003" customHeight="1" x14ac:dyDescent="0.3">
      <c r="A14" s="15"/>
      <c r="B14" s="15"/>
      <c r="C14" s="15"/>
      <c r="D14" s="15"/>
      <c r="E14" s="15"/>
      <c r="F14" s="15"/>
      <c r="G14" s="15"/>
      <c r="H14" s="15"/>
      <c r="I14" s="15"/>
      <c r="J14" s="15"/>
      <c r="K14" s="15"/>
      <c r="L14" s="15"/>
    </row>
    <row r="15" spans="1:12" s="53" customFormat="1" ht="39.950000000000003" customHeight="1" x14ac:dyDescent="0.3">
      <c r="A15" s="15"/>
      <c r="B15" s="15"/>
      <c r="C15" s="15"/>
      <c r="D15" s="15"/>
      <c r="E15" s="15"/>
      <c r="F15" s="15"/>
      <c r="G15" s="15"/>
      <c r="H15" s="15"/>
      <c r="I15" s="15"/>
      <c r="J15" s="15"/>
      <c r="K15" s="15"/>
      <c r="L15" s="15"/>
    </row>
    <row r="16" spans="1:12" s="47" customFormat="1" ht="39.950000000000003" customHeight="1" x14ac:dyDescent="0.3">
      <c r="A16" s="15"/>
      <c r="B16" s="15"/>
      <c r="C16" s="15"/>
      <c r="D16" s="15"/>
      <c r="E16" s="15"/>
      <c r="F16" s="15"/>
      <c r="G16" s="15"/>
      <c r="H16" s="15"/>
      <c r="I16" s="15"/>
      <c r="J16" s="15"/>
      <c r="K16" s="15"/>
      <c r="L16" s="15"/>
    </row>
    <row r="17" spans="1:12" s="53" customFormat="1" ht="39.950000000000003" customHeight="1" x14ac:dyDescent="0.3">
      <c r="A17" s="15"/>
      <c r="B17" s="15"/>
      <c r="C17" s="15"/>
      <c r="D17" s="15"/>
      <c r="E17" s="15"/>
      <c r="F17" s="15"/>
      <c r="G17" s="15"/>
      <c r="H17" s="15"/>
      <c r="I17" s="15"/>
      <c r="J17" s="15"/>
      <c r="K17" s="15"/>
      <c r="L17" s="15"/>
    </row>
    <row r="18" spans="1:12" s="47" customFormat="1" ht="30" customHeight="1" x14ac:dyDescent="0.3">
      <c r="A18" s="15"/>
      <c r="B18" s="15"/>
      <c r="C18" s="15"/>
      <c r="D18" s="15"/>
      <c r="E18" s="15"/>
      <c r="F18" s="15"/>
      <c r="G18" s="15"/>
      <c r="H18" s="15"/>
      <c r="I18" s="15"/>
      <c r="J18" s="15"/>
      <c r="K18" s="15"/>
      <c r="L18" s="15"/>
    </row>
    <row r="19" spans="1:12" s="53" customFormat="1" ht="30" customHeight="1" x14ac:dyDescent="0.3">
      <c r="A19" s="15"/>
      <c r="B19" s="15"/>
      <c r="C19" s="15"/>
      <c r="D19" s="15"/>
      <c r="E19" s="15"/>
      <c r="F19" s="15"/>
      <c r="G19" s="15"/>
      <c r="H19" s="15"/>
      <c r="I19" s="15"/>
      <c r="J19" s="15"/>
      <c r="K19" s="15"/>
      <c r="L19" s="15"/>
    </row>
  </sheetData>
  <mergeCells count="2">
    <mergeCell ref="A1:L1"/>
    <mergeCell ref="A2:L2"/>
  </mergeCells>
  <printOptions horizontalCentered="1"/>
  <pageMargins left="0.25" right="0.25" top="0.75" bottom="0.75" header="0.3" footer="0.3"/>
  <pageSetup scale="53"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77734375" defaultRowHeight="30" customHeight="1" x14ac:dyDescent="0.3"/>
  <cols>
    <col min="1" max="1" width="3" customWidth="1"/>
    <col min="2" max="2" width="16" bestFit="1" customWidth="1"/>
    <col min="3" max="3" width="12.6640625" bestFit="1" customWidth="1"/>
    <col min="5" max="5" width="17.6640625" customWidth="1"/>
    <col min="6" max="6" width="14" customWidth="1"/>
  </cols>
  <sheetData>
    <row r="1" spans="2:13" s="1" customFormat="1" ht="39.950000000000003" customHeight="1" thickTop="1" thickBot="1" x14ac:dyDescent="0.35">
      <c r="B1" s="5" t="s">
        <v>66</v>
      </c>
      <c r="C1" s="5"/>
      <c r="D1" s="5"/>
      <c r="E1" s="5"/>
      <c r="F1" s="5"/>
      <c r="G1" s="5"/>
      <c r="H1" s="5"/>
      <c r="I1" s="5"/>
      <c r="J1" s="5"/>
      <c r="K1" s="5"/>
      <c r="L1" s="5"/>
      <c r="M1" s="4" t="s">
        <v>88</v>
      </c>
    </row>
    <row r="2" spans="2:13" s="1" customFormat="1" ht="39.950000000000003" customHeight="1" thickTop="1" x14ac:dyDescent="0.3">
      <c r="B2" s="6" t="s">
        <v>89</v>
      </c>
      <c r="C2"/>
      <c r="D2"/>
      <c r="E2"/>
      <c r="F2"/>
      <c r="G2"/>
      <c r="H2"/>
      <c r="I2"/>
      <c r="J2"/>
      <c r="K2"/>
      <c r="L2"/>
      <c r="M2"/>
    </row>
    <row r="3" spans="2:13" ht="30" customHeight="1" x14ac:dyDescent="0.3">
      <c r="B3" s="2" t="s">
        <v>85</v>
      </c>
      <c r="C3" t="s">
        <v>87</v>
      </c>
    </row>
    <row r="4" spans="2:13" ht="30" customHeight="1" x14ac:dyDescent="0.3">
      <c r="B4" s="3" t="s">
        <v>79</v>
      </c>
      <c r="C4" s="7">
        <v>150</v>
      </c>
    </row>
    <row r="5" spans="2:13" ht="30" customHeight="1" x14ac:dyDescent="0.3">
      <c r="B5" s="3" t="s">
        <v>77</v>
      </c>
      <c r="C5" s="7">
        <v>112</v>
      </c>
    </row>
    <row r="6" spans="2:13" ht="30" customHeight="1" x14ac:dyDescent="0.3">
      <c r="B6" s="3" t="s">
        <v>17</v>
      </c>
      <c r="C6" s="7">
        <v>425</v>
      </c>
    </row>
    <row r="7" spans="2:13" ht="30" customHeight="1" x14ac:dyDescent="0.3">
      <c r="B7" s="3" t="s">
        <v>76</v>
      </c>
      <c r="C7" s="7">
        <v>7880</v>
      </c>
    </row>
    <row r="8" spans="2:13" ht="30" customHeight="1" x14ac:dyDescent="0.3">
      <c r="B8" s="3" t="s">
        <v>80</v>
      </c>
      <c r="C8" s="7">
        <v>500</v>
      </c>
    </row>
    <row r="9" spans="2:13" ht="30" customHeight="1" x14ac:dyDescent="0.3">
      <c r="B9" s="3" t="s">
        <v>11</v>
      </c>
      <c r="C9" s="7">
        <v>500</v>
      </c>
    </row>
    <row r="10" spans="2:13" ht="30" customHeight="1" x14ac:dyDescent="0.3">
      <c r="B10" s="3" t="s">
        <v>81</v>
      </c>
      <c r="C10" s="7">
        <v>100</v>
      </c>
    </row>
    <row r="11" spans="2:13" ht="30" customHeight="1" x14ac:dyDescent="0.3">
      <c r="B11" s="3" t="s">
        <v>82</v>
      </c>
      <c r="C11" s="7">
        <v>150</v>
      </c>
    </row>
    <row r="12" spans="2:13" ht="30" customHeight="1" x14ac:dyDescent="0.3">
      <c r="B12" s="3" t="s">
        <v>84</v>
      </c>
      <c r="C12" s="7">
        <v>925</v>
      </c>
    </row>
    <row r="13" spans="2:13" ht="30" customHeight="1" x14ac:dyDescent="0.3">
      <c r="B13" s="3" t="s">
        <v>86</v>
      </c>
      <c r="C13" s="7">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F3CD0EC7-E911-4C6C-A869-D718C020AA0F}">
  <ds:schemaRefs>
    <ds:schemaRef ds:uri="http://schemas.microsoft.com/sharepoint/v3/contenttype/forms"/>
  </ds:schemaRefs>
</ds:datastoreItem>
</file>

<file path=customXml/itemProps2.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4FE2D8-9389-40F2-8F98-276930B950E5}">
  <ds:schemaRefs>
    <ds:schemaRef ds:uri="http://purl.org/dc/terms/"/>
    <ds:schemaRef ds:uri="16c05727-aa75-4e4a-9b5f-8a80a1165891"/>
    <ds:schemaRef ds:uri="http://schemas.microsoft.com/sharepoint/v3"/>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230e9df3-be65-4c73-a93b-d1236ebd677e"/>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TM03428919</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Dashboard</vt:lpstr>
      <vt:lpstr>Expenditures &amp; Income</vt:lpstr>
      <vt:lpstr>Data Lists</vt:lpstr>
      <vt:lpstr>Category PivotTable</vt:lpstr>
      <vt:lpstr>Category</vt:lpstr>
      <vt:lpstr>MonthChoices</vt:lpstr>
      <vt:lpstr>MonthNumber</vt:lpstr>
      <vt:lpstr>Dashboard!Print_Area</vt:lpstr>
      <vt:lpstr>'Data Lists'!Print_Area</vt:lpstr>
      <vt:lpstr>'Expenditures &amp; Income'!Print_Area</vt:lpstr>
      <vt:lpstr>'Data Lists'!Print_Titles</vt:lpstr>
      <vt:lpstr>'Expenditures &amp; Income'!Print_Titles</vt:lpstr>
      <vt:lpstr>Semi_Monthly_Home_Budget_Title</vt:lpstr>
      <vt:lpstr>YearNumber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2022-10-08T04:35:18Z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