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Monthly Budget Template\#02\"/>
    </mc:Choice>
  </mc:AlternateContent>
  <xr:revisionPtr revIDLastSave="0" documentId="13_ncr:1_{978B1D66-C2F0-488E-BB1D-6292E8ECF21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ersonal Monthly Budget" sheetId="1" r:id="rId1"/>
  </sheets>
  <definedNames>
    <definedName name="_xlnm.Print_Area" localSheetId="0">'Personal Monthly Budget'!$A$1:$J$63</definedName>
  </definedNames>
  <calcPr calcId="191029"/>
  <webPublishing codePage="1252"/>
</workbook>
</file>

<file path=xl/calcChain.xml><?xml version="1.0" encoding="utf-8"?>
<calcChain xmlns="http://schemas.openxmlformats.org/spreadsheetml/2006/main">
  <c r="E56" i="1" l="1"/>
  <c r="E15" i="1" l="1"/>
  <c r="E14" i="1"/>
  <c r="E13" i="1"/>
  <c r="E31" i="1"/>
  <c r="J29" i="1"/>
  <c r="J37" i="1"/>
  <c r="E38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6" i="1"/>
  <c r="E17" i="1"/>
  <c r="E18" i="1"/>
  <c r="E19" i="1"/>
  <c r="E20" i="1"/>
  <c r="E21" i="1"/>
  <c r="I57" i="1"/>
  <c r="H57" i="1"/>
  <c r="I50" i="1"/>
  <c r="H50" i="1"/>
  <c r="I44" i="1"/>
  <c r="H44" i="1"/>
  <c r="I38" i="1"/>
  <c r="H38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9" i="1"/>
  <c r="J5" i="1" l="1"/>
  <c r="J8" i="1" s="1"/>
  <c r="J4" i="1"/>
  <c r="J7" i="1" s="1"/>
  <c r="J21" i="1"/>
  <c r="E63" i="1"/>
  <c r="E22" i="1"/>
  <c r="J57" i="1"/>
  <c r="J50" i="1"/>
  <c r="J44" i="1"/>
  <c r="J38" i="1"/>
  <c r="J30" i="1"/>
  <c r="E53" i="1"/>
  <c r="E45" i="1"/>
  <c r="E39" i="1"/>
  <c r="E32" i="1"/>
  <c r="J9" i="1" l="1"/>
  <c r="J6" i="1"/>
</calcChain>
</file>

<file path=xl/sharedStrings.xml><?xml version="1.0" encoding="utf-8"?>
<sst xmlns="http://schemas.openxmlformats.org/spreadsheetml/2006/main" count="144" uniqueCount="80">
  <si>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</si>
  <si>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</si>
  <si>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</si>
  <si>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</si>
  <si>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</si>
  <si>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</si>
  <si>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</si>
  <si>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</si>
  <si>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</si>
  <si>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</si>
  <si>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</si>
  <si>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</si>
  <si>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</si>
  <si>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</si>
  <si>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</si>
  <si>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</si>
  <si>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</si>
  <si>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</si>
  <si>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</si>
  <si>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</si>
  <si>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</si>
  <si>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</si>
  <si>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</si>
  <si>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</si>
  <si>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</si>
  <si>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</si>
  <si>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</si>
  <si>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</si>
  <si>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</si>
  <si>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</si>
  <si>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</si>
  <si>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</si>
  <si>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</si>
  <si>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</si>
  <si>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</si>
  <si>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</si>
  <si>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</si>
  <si>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</si>
  <si>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</si>
  <si>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</si>
  <si>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</si>
  <si>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</si>
  <si>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</si>
  <si>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</si>
  <si>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</si>
  <si>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</si>
  <si>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</si>
  <si>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</si>
  <si>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</si>
  <si>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</si>
  <si>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</si>
  <si>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</si>
  <si>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</si>
  <si>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</si>
  <si>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</si>
  <si>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</si>
  <si>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</si>
  <si>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</si>
  <si>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</si>
  <si>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</si>
  <si>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</si>
  <si>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</si>
  <si>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</si>
  <si>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</si>
  <si>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</si>
  <si>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</si>
  <si>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</si>
  <si>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</si>
  <si>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</si>
  <si>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</si>
  <si>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</si>
  <si>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</si>
  <si>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</si>
  <si>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</si>
  <si>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</si>
  <si>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</si>
  <si>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</si>
  <si>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</si>
  <si>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PERSONAL MONTHLY BUDGET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</si>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</sst>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1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theme="1"/>
      <name val="Microsoft Sans Serif"/>
      <family val="2"/>
      <scheme val="minor"/>
    </font>
    <font>
      <sz val="10"/>
      <color indexed="63"/>
      <name val="Century Gothic"/>
      <family val="2"/>
    </font>
    <font>
      <sz val="10"/>
      <color theme="1"/>
      <name val="Century Gothic"/>
      <family val="2"/>
    </font>
    <font>
      <b/>
      <sz val="10"/>
      <color indexed="63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u/>
      <sz val="36"/>
      <color rgb="FF3A7F8A"/>
      <name val="Century Gothic"/>
      <family val="2"/>
    </font>
    <font>
      <b/>
      <sz val="12"/>
      <name val="Century Gothic"/>
      <family val="2"/>
    </font>
    <font>
      <b/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A7F8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3A7F8A"/>
      </top>
      <bottom/>
      <diagonal/>
    </border>
    <border>
      <left/>
      <right/>
      <top/>
      <bottom style="double">
        <color rgb="FF3A7F8A"/>
      </bottom>
      <diagonal/>
    </border>
    <border>
      <left style="thin">
        <color rgb="FF3A7F8A"/>
      </left>
      <right/>
      <top style="thin">
        <color rgb="FF3A7F8A"/>
      </top>
      <bottom/>
      <diagonal/>
    </border>
    <border>
      <left/>
      <right style="thin">
        <color rgb="FF3A7F8A"/>
      </right>
      <top style="thin">
        <color rgb="FF3A7F8A"/>
      </top>
      <bottom/>
      <diagonal/>
    </border>
    <border>
      <left/>
      <right/>
      <top/>
      <bottom style="hair">
        <color rgb="FF3A7F8A"/>
      </bottom>
      <diagonal/>
    </border>
    <border>
      <left/>
      <right/>
      <top style="hair">
        <color rgb="FF3A7F8A"/>
      </top>
      <bottom style="hair">
        <color rgb="FF3A7F8A"/>
      </bottom>
      <diagonal/>
    </border>
    <border>
      <left/>
      <right/>
      <top style="hair">
        <color rgb="FF3A7F8A"/>
      </top>
      <bottom style="double">
        <color rgb="FF3A7F8A"/>
      </bottom>
      <diagonal/>
    </border>
    <border>
      <left/>
      <right/>
      <top style="double">
        <color rgb="FF3A7F8A"/>
      </top>
      <bottom/>
      <diagonal/>
    </border>
    <border>
      <left/>
      <right/>
      <top style="hair">
        <color rgb="FF3A7F8A"/>
      </top>
      <bottom/>
      <diagonal/>
    </border>
  </borders>
  <cellStyleXfs count="2">
    <xf numFmtId="0" fontId="0" fillId="0" borderId="0"/>
    <xf numFmtId="5" fontId="2" fillId="0" borderId="0" applyFont="0" applyFill="0" applyBorder="0" applyProtection="0">
      <alignment horizontal="left" vertical="center" indent="1"/>
    </xf>
  </cellStyleXfs>
  <cellXfs count="6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 indent="1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 shrinkToFit="1"/>
    </xf>
    <xf numFmtId="6" fontId="7" fillId="0" borderId="0" xfId="0" applyNumberFormat="1" applyFont="1" applyFill="1" applyBorder="1" applyAlignment="1">
      <alignment horizontal="left" vertical="center" indent="1"/>
    </xf>
    <xf numFmtId="5" fontId="7" fillId="0" borderId="0" xfId="1" applyFont="1" applyFill="1" applyBorder="1">
      <alignment horizontal="left" vertical="center" indent="1"/>
    </xf>
    <xf numFmtId="0" fontId="4" fillId="0" borderId="0" xfId="0" applyFont="1" applyBorder="1" applyAlignment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 shrinkToFit="1"/>
    </xf>
    <xf numFmtId="5" fontId="6" fillId="0" borderId="0" xfId="1" applyFont="1" applyFill="1" applyBorder="1">
      <alignment horizontal="left" vertical="center" indent="1"/>
    </xf>
    <xf numFmtId="6" fontId="6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indent="1" shrinkToFit="1"/>
    </xf>
    <xf numFmtId="0" fontId="6" fillId="0" borderId="0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indent="1" shrinkToFit="1"/>
    </xf>
    <xf numFmtId="164" fontId="7" fillId="0" borderId="6" xfId="0" applyNumberFormat="1" applyFont="1" applyFill="1" applyBorder="1" applyAlignment="1">
      <alignment horizontal="right" vertical="center" indent="1"/>
    </xf>
    <xf numFmtId="0" fontId="7" fillId="0" borderId="7" xfId="0" applyFont="1" applyFill="1" applyBorder="1" applyAlignment="1">
      <alignment horizontal="left" vertical="center" indent="1" shrinkToFit="1"/>
    </xf>
    <xf numFmtId="164" fontId="7" fillId="0" borderId="7" xfId="0" applyNumberFormat="1" applyFont="1" applyFill="1" applyBorder="1" applyAlignment="1">
      <alignment horizontal="right" vertical="center" indent="1"/>
    </xf>
    <xf numFmtId="0" fontId="7" fillId="0" borderId="8" xfId="0" applyFont="1" applyFill="1" applyBorder="1" applyAlignment="1">
      <alignment horizontal="left" vertical="center" indent="1" shrinkToFit="1"/>
    </xf>
    <xf numFmtId="164" fontId="7" fillId="0" borderId="8" xfId="0" applyNumberFormat="1" applyFont="1" applyFill="1" applyBorder="1" applyAlignment="1">
      <alignment horizontal="right" vertical="center" indent="1"/>
    </xf>
    <xf numFmtId="164" fontId="7" fillId="0" borderId="6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left" vertical="center" indent="1"/>
    </xf>
    <xf numFmtId="164" fontId="7" fillId="3" borderId="9" xfId="0" applyNumberFormat="1" applyFont="1" applyFill="1" applyBorder="1" applyAlignment="1">
      <alignment horizontal="right" vertical="center" indent="1"/>
    </xf>
    <xf numFmtId="164" fontId="7" fillId="3" borderId="9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indent="1" shrinkToFit="1"/>
    </xf>
    <xf numFmtId="0" fontId="7" fillId="0" borderId="10" xfId="0" applyFont="1" applyFill="1" applyBorder="1" applyAlignment="1">
      <alignment horizontal="left" vertical="center" indent="1" shrinkToFit="1"/>
    </xf>
    <xf numFmtId="164" fontId="7" fillId="0" borderId="10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164" fontId="6" fillId="3" borderId="9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Currency" xfId="1" builtinId="4" customBuiltin="1"/>
    <cellStyle name="Normal" xfId="0" builtinId="0" customBuiltin="1"/>
  </cellStyles>
  <dxfs count="1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textRotation="0" wrapText="1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alignment textRotation="0" wrapText="1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alignment textRotation="0" wrapText="1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alignment textRotation="0" wrapText="1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 style="thin">
          <color rgb="FF3A7F8A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hair">
          <color rgb="FF3A7F8A"/>
        </top>
        <bottom style="hair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hair">
          <color rgb="FF3A7F8A"/>
        </top>
        <bottom style="hair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/>
        <top style="hair">
          <color rgb="FF3A7F8A"/>
        </top>
        <bottom style="hair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hair">
          <color rgb="FF3A7F8A"/>
        </top>
        <bottom style="hair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 outline="0">
        <left/>
        <right/>
        <top style="hair">
          <color rgb="FF3A7F8A"/>
        </top>
        <bottom style="hair">
          <color rgb="FF3A7F8A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hair">
          <color rgb="FF3A7F8A"/>
        </top>
        <bottom style="hair">
          <color rgb="FF3A7F8A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double">
          <color rgb="FF3A7F8A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double">
          <color rgb="FF3A7F8A"/>
        </top>
      </border>
    </dxf>
    <dxf>
      <border>
        <top style="double">
          <color rgb="FF3A7F8A"/>
        </top>
      </border>
    </dxf>
    <dxf>
      <border>
        <top style="double">
          <color rgb="FF3A7F8A"/>
        </top>
      </border>
    </dxf>
    <dxf>
      <border>
        <top style="double">
          <color rgb="FF3A7F8A"/>
        </top>
      </border>
    </dxf>
    <dxf>
      <border>
        <top style="double">
          <color rgb="FF3A7F8A"/>
        </top>
      </border>
    </dxf>
    <dxf>
      <border>
        <top style="double">
          <color rgb="FF3A7F8A"/>
        </top>
      </border>
    </dxf>
    <dxf>
      <border>
        <top style="double">
          <color rgb="FF3A7F8A"/>
        </top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left" vertical="center" textRotation="0" indent="0" justifyLastLine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hair">
          <color rgb="FF3A7F8A"/>
        </top>
        <bottom style="hair">
          <color rgb="FF3A7F8A"/>
        </bottom>
        <vertical/>
        <horizontal style="hair">
          <color rgb="FF3A7F8A"/>
        </horizontal>
      </border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rgb="FF3A7F8A"/>
        </bottom>
      </border>
    </dxf>
    <dxf>
      <border diagonalUp="0" diagonalDown="0">
        <left style="thin">
          <color rgb="FF66B2BF"/>
        </left>
        <right style="thin">
          <color rgb="FF66B2BF"/>
        </right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>
        <top style="double">
          <color rgb="FF3A7F8A"/>
        </top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readingOrder="0"/>
    </dxf>
    <dxf>
      <border>
        <top style="double">
          <color rgb="FF3A7F8A"/>
        </top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6" formatCode="\$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readingOrder="0"/>
    </dxf>
    <dxf>
      <border>
        <top style="double">
          <color rgb="FF3A7F8A"/>
        </top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border>
        <top style="double">
          <color rgb="FF3A7F8A"/>
        </top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relativeIndent="1" justifyLastLine="0" shrinkToFit="0" readingOrder="0"/>
      <border diagonalUp="0" diagonalDown="0">
        <left/>
        <right/>
        <top style="hair">
          <color rgb="FF3A7F8A"/>
        </top>
        <bottom style="hair">
          <color rgb="FF3A7F8A"/>
        </bottom>
        <vertical/>
        <horizontal style="hair">
          <color rgb="FF3A7F8A"/>
        </horizontal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A7F8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3A7F8A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border diagonalUp="0" diagonalDown="0">
        <left style="thin">
          <color rgb="FF66B2BF"/>
        </left>
        <right style="thin">
          <color rgb="FF66B2BF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rgb="FF3A7F8A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</dxf>
    <dxf>
      <border>
        <bottom style="thin">
          <color rgb="FF3A7F8A"/>
        </bottom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43"/>
      <tableStyleElement type="totalRow" dxfId="142"/>
      <tableStyleElement type="firstColumn" dxfId="141"/>
    </tableStyle>
    <tableStyle name="Transportation" pivot="0" count="3" xr9:uid="{00000000-0011-0000-FFFF-FFFF01000000}">
      <tableStyleElement type="headerRow" dxfId="140"/>
      <tableStyleElement type="totalRow" dxfId="139"/>
      <tableStyleElement type="firstColumn" dxfId="13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7F8A"/>
      <color rgb="FF66B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1:E22" totalsRowCount="1" headerRowDxfId="121" dataDxfId="136" totalsRowDxfId="135" headerRowBorderDxfId="137" totalsRowBorderDxfId="112">
  <autoFilter ref="B11:E2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47" totalsRowDxfId="111"/>
    <tableColumn id="2" xr3:uid="{00000000-0010-0000-0000-000002000000}" name="Projected Cost" totalsRowFunction="sum" dataDxfId="45" totalsRowDxfId="44"/>
    <tableColumn id="3" xr3:uid="{00000000-0010-0000-0000-000003000000}" name="Actual Cost" totalsRowFunction="sum" dataDxfId="46" totalsRowDxfId="110"/>
    <tableColumn id="4" xr3:uid="{00000000-0010-0000-0000-000004000000}" name="Difference" totalsRowFunction="sum" dataDxfId="116" totalsRowDxfId="109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40:J44" totalsRowCount="1" headerRowDxfId="62" dataDxfId="73" totalsRowDxfId="72" headerRowBorderDxfId="71" totalsRowBorderDxfId="55">
  <autoFilter ref="G40:J4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" totalsRowLabel="Total" dataDxfId="7" totalsRowDxfId="54"/>
    <tableColumn id="2" xr3:uid="{00000000-0010-0000-0900-000002000000}" name="Projected Cost" totalsRowFunction="sum" dataDxfId="5" totalsRowDxfId="4"/>
    <tableColumn id="3" xr3:uid="{00000000-0010-0000-0900-000003000000}" name="Actual Cost" totalsRowFunction="sum" dataDxfId="6" totalsRowDxfId="53"/>
    <tableColumn id="4" xr3:uid="{00000000-0010-0000-0900-000004000000}" name="Difference" totalsRowFunction="sum" dataDxfId="64" totalsRowDxfId="52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5:E63" totalsRowCount="1" headerRowDxfId="118" dataDxfId="128" totalsRowDxfId="126" tableBorderDxfId="127" totalsRowBorderDxfId="51">
  <autoFilter ref="B55:E62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27" totalsRowDxfId="50"/>
    <tableColumn id="2" xr3:uid="{00000000-0010-0000-0A00-000002000000}" name="Projected Cost" totalsRowFunction="sum" dataDxfId="25" totalsRowDxfId="24"/>
    <tableColumn id="3" xr3:uid="{00000000-0010-0000-0A00-000003000000}" name="Actual Cost" totalsRowFunction="sum" dataDxfId="26" totalsRowDxfId="49"/>
    <tableColumn id="4" xr3:uid="{00000000-0010-0000-0A00-000004000000}" name="Difference" totalsRowFunction="sum" dataDxfId="125" totalsRowDxfId="48">
      <calculatedColumnFormula>PersonalCare[Projected Cost]-PersonalCare[Actual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1:J21" totalsRowCount="1" headerRowDxfId="117" dataDxfId="123" totalsRowDxfId="122" headerRowBorderDxfId="124" totalsRowBorderDxfId="100">
  <autoFilter ref="G11:J20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3" totalsRowDxfId="99"/>
    <tableColumn id="2" xr3:uid="{00000000-0010-0000-0B00-000002000000}" name="Projected Cost" totalsRowFunction="sum" dataDxfId="1" totalsRowDxfId="0"/>
    <tableColumn id="3" xr3:uid="{00000000-0010-0000-0B00-000003000000}" name="Actual Cost" totalsRowFunction="sum" dataDxfId="2" totalsRowDxfId="98"/>
    <tableColumn id="4" xr3:uid="{00000000-0010-0000-0B00-000004000000}" name="Difference" totalsRowFunction="sum" dataDxfId="113" totalsRowDxfId="97">
      <calculatedColumnFormula>Entertainment[Projected Cost]-Entertainment[Actual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4:E39" totalsRowCount="1" headerRowDxfId="96" dataDxfId="95" totalsRowDxfId="94" headerRowBorderDxfId="93" totalsRowBorderDxfId="61">
  <autoFilter ref="B34:E3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43"/>
    <tableColumn id="2" xr3:uid="{00000000-0010-0000-0100-000002000000}" name="Projected Cost" totalsRowFunction="sum" dataDxfId="41" totalsRowDxfId="40"/>
    <tableColumn id="3" xr3:uid="{00000000-0010-0000-0100-000003000000}" name="Actual Cost" totalsRowFunction="sum" dataDxfId="42"/>
    <tableColumn id="4" xr3:uid="{00000000-0010-0000-0100-000004000000}" name="Difference" totalsRowFunction="sum" dataDxfId="70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2:J57" totalsRowCount="1" headerRowDxfId="92" dataDxfId="91" totalsRowDxfId="90" headerRowBorderDxfId="89" totalsRowBorderDxfId="60">
  <autoFilter ref="G52:J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23"/>
    <tableColumn id="2" xr3:uid="{00000000-0010-0000-0200-000002000000}" name="Projected Cost" totalsRowFunction="sum" dataDxfId="21" totalsRowDxfId="20"/>
    <tableColumn id="3" xr3:uid="{00000000-0010-0000-0200-000003000000}" name="Actual Cost" totalsRowFunction="sum" dataDxfId="22"/>
    <tableColumn id="4" xr3:uid="{00000000-0010-0000-0200-000004000000}" name="Difference" totalsRowFunction="sum" dataDxfId="69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7:E53" totalsRowCount="1" headerRowDxfId="88" dataDxfId="87" totalsRowDxfId="86" headerRowBorderDxfId="85" totalsRowBorderDxfId="59">
  <autoFilter ref="B47:E52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39"/>
    <tableColumn id="2" xr3:uid="{00000000-0010-0000-0300-000002000000}" name="Projected Cost" totalsRowFunction="sum" dataDxfId="37" totalsRowDxfId="36"/>
    <tableColumn id="3" xr3:uid="{00000000-0010-0000-0300-000003000000}" name="Actual Cost" totalsRowFunction="sum" dataDxfId="38"/>
    <tableColumn id="4" xr3:uid="{00000000-0010-0000-0300-000004000000}" name="Difference" totalsRowFunction="sum" dataDxfId="68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6:J50" totalsRowCount="1" headerRowDxfId="84" dataDxfId="83" totalsRowDxfId="82" totalsRowBorderDxfId="58">
  <autoFilter ref="G46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19"/>
    <tableColumn id="2" xr3:uid="{00000000-0010-0000-0400-000002000000}" name="Projected Cost" totalsRowFunction="sum" dataDxfId="17" totalsRowDxfId="16"/>
    <tableColumn id="3" xr3:uid="{00000000-0010-0000-0400-000003000000}" name="Actual Cost" totalsRowFunction="sum" dataDxfId="18"/>
    <tableColumn id="4" xr3:uid="{00000000-0010-0000-0400-000004000000}" name="Difference" totalsRowFunction="sum" dataDxfId="67">
      <calculatedColumnFormula>GiftsAndDonations[Projected Cost]-GiftsAndDonations[Actual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1:E45" totalsRowCount="1" headerRowDxfId="63" dataDxfId="81" totalsRowDxfId="80" headerRowBorderDxfId="79" totalsRowBorderDxfId="57">
  <autoFilter ref="B41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35"/>
    <tableColumn id="2" xr3:uid="{00000000-0010-0000-0500-000002000000}" name="Projected Cost" totalsRowFunction="sum" dataDxfId="33" totalsRowDxfId="32"/>
    <tableColumn id="3" xr3:uid="{00000000-0010-0000-0500-000003000000}" name="Actual Cost" totalsRowFunction="sum" dataDxfId="34"/>
    <tableColumn id="4" xr3:uid="{00000000-0010-0000-0500-000004000000}" name="Difference" totalsRowFunction="sum" dataDxfId="66">
      <calculatedColumnFormula>Food[Projected Cost]-Food[Actual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3:J38" totalsRowCount="1" headerRowDxfId="78" dataDxfId="77" totalsRowDxfId="76" headerRowBorderDxfId="74" tableBorderDxfId="75" totalsRowBorderDxfId="56">
  <autoFilter ref="G33:J3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15"/>
    <tableColumn id="2" xr3:uid="{00000000-0010-0000-0600-000002000000}" name="Projected Cost" totalsRowFunction="sum" dataDxfId="13" totalsRowDxfId="12"/>
    <tableColumn id="3" xr3:uid="{00000000-0010-0000-0600-000003000000}" name="Actual Cost" totalsRowFunction="sum" dataDxfId="14"/>
    <tableColumn id="4" xr3:uid="{00000000-0010-0000-0600-000004000000}" name="Difference" totalsRowFunction="sum" dataDxfId="65">
      <calculatedColumnFormula>Taxes[Projected Cost]-Taxes[Actual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4:E32" totalsRowCount="1" headerRowDxfId="120" dataDxfId="133" totalsRowDxfId="132" headerRowBorderDxfId="134" totalsRowBorderDxfId="108">
  <autoFilter ref="B24:E3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31" totalsRowDxfId="107"/>
    <tableColumn id="2" xr3:uid="{00000000-0010-0000-0700-000002000000}" name="Projected Cost" totalsRowFunction="sum" dataDxfId="29" totalsRowDxfId="28"/>
    <tableColumn id="3" xr3:uid="{00000000-0010-0000-0700-000003000000}" name="Actual Cost" totalsRowFunction="sum" dataDxfId="30" totalsRowDxfId="106"/>
    <tableColumn id="4" xr3:uid="{00000000-0010-0000-0700-000004000000}" name="Difference" totalsRowFunction="sum" dataDxfId="115" totalsRowDxfId="105">
      <calculatedColumnFormula>Transportation[Projected Cost]-Transportation[Actual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3:J30" totalsRowCount="1" headerRowDxfId="119" dataDxfId="130" totalsRowDxfId="129" headerRowBorderDxfId="131" totalsRowBorderDxfId="104">
  <autoFilter ref="G23:J2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11" totalsRowDxfId="103"/>
    <tableColumn id="2" xr3:uid="{00000000-0010-0000-0800-000002000000}" name="Projected Cost" totalsRowFunction="sum" dataDxfId="9" totalsRowDxfId="8"/>
    <tableColumn id="3" xr3:uid="{00000000-0010-0000-0800-000003000000}" name="Actual Cost" totalsRowFunction="sum" dataDxfId="10" totalsRowDxfId="102"/>
    <tableColumn id="4" xr3:uid="{00000000-0010-0000-0800-000004000000}" name="Difference" totalsRowFunction="sum" dataDxfId="114" totalsRowDxfId="101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J64"/>
  <sheetViews>
    <sheetView showGridLines="0" tabSelected="1" view="pageBreakPreview" topLeftCell="A12" zoomScale="60" zoomScaleNormal="80" workbookViewId="0">
      <selection activeCell="O24" sqref="O24"/>
    </sheetView>
  </sheetViews>
  <sheetFormatPr defaultRowHeight="13.5" x14ac:dyDescent="0.25"/>
  <cols>
    <col min="1" max="1" width="2.28515625" style="2" customWidth="1"/>
    <col min="2" max="2" width="30.140625" style="2" customWidth="1"/>
    <col min="3" max="3" width="16.5703125" style="60" customWidth="1"/>
    <col min="4" max="4" width="18.42578125" style="2" customWidth="1"/>
    <col min="5" max="5" width="16.5703125" style="2" customWidth="1"/>
    <col min="6" max="6" width="4.42578125" style="2" customWidth="1"/>
    <col min="7" max="7" width="32.42578125" style="2" customWidth="1"/>
    <col min="8" max="8" width="19.85546875" style="60" customWidth="1"/>
    <col min="9" max="10" width="16.5703125" style="2" customWidth="1"/>
    <col min="11" max="16384" width="9.140625" style="2"/>
  </cols>
  <sheetData>
    <row r="2" spans="1:10" ht="75.75" customHeight="1" x14ac:dyDescent="0.25">
      <c r="A2" s="1"/>
      <c r="B2" s="27" t="s">
        <v>78</v>
      </c>
      <c r="C2" s="27"/>
      <c r="D2" s="27"/>
      <c r="E2" s="27"/>
      <c r="F2" s="27"/>
      <c r="G2" s="27"/>
      <c r="H2" s="27"/>
      <c r="I2" s="27"/>
      <c r="J2" s="27"/>
    </row>
    <row r="3" spans="1:10" s="5" customFormat="1" ht="20.10000000000000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8" customHeight="1" x14ac:dyDescent="0.25">
      <c r="A4" s="6"/>
      <c r="B4" s="30" t="s">
        <v>68</v>
      </c>
      <c r="C4" s="29" t="s">
        <v>3</v>
      </c>
      <c r="D4" s="29"/>
      <c r="E4" s="12">
        <v>2500</v>
      </c>
      <c r="F4" s="7"/>
      <c r="G4" s="11" t="s">
        <v>73</v>
      </c>
      <c r="H4" s="31" t="s">
        <v>70</v>
      </c>
      <c r="I4" s="31"/>
      <c r="J4" s="13">
        <f>SUM(C22,C32,C39,C45,C53,C63,H21,H30,H38,H44,H50,H57)</f>
        <v>2060</v>
      </c>
    </row>
    <row r="5" spans="1:10" ht="18" customHeight="1" x14ac:dyDescent="0.25">
      <c r="A5" s="6"/>
      <c r="B5" s="30"/>
      <c r="C5" s="29" t="s">
        <v>45</v>
      </c>
      <c r="D5" s="29"/>
      <c r="E5" s="12">
        <v>500</v>
      </c>
      <c r="F5" s="7"/>
      <c r="G5" s="11" t="s">
        <v>74</v>
      </c>
      <c r="H5" s="31" t="s">
        <v>71</v>
      </c>
      <c r="I5" s="31"/>
      <c r="J5" s="13">
        <f>SUM(D22,D32,D39,D45,D53,D63,I21,I30,I38,I44,I50,I57)</f>
        <v>2040</v>
      </c>
    </row>
    <row r="6" spans="1:10" ht="33" customHeight="1" x14ac:dyDescent="0.25">
      <c r="A6" s="6"/>
      <c r="B6" s="30"/>
      <c r="C6" s="28" t="s">
        <v>46</v>
      </c>
      <c r="D6" s="28"/>
      <c r="E6" s="19">
        <f>SUM(E4:E5)</f>
        <v>3000</v>
      </c>
      <c r="F6" s="7"/>
      <c r="G6" s="16"/>
      <c r="H6" s="32" t="s">
        <v>72</v>
      </c>
      <c r="I6" s="32"/>
      <c r="J6" s="18">
        <f>SUM(E22,E32,E39,E45,E53,E63,J21,J30,J38,J44,J50,J57)</f>
        <v>20</v>
      </c>
    </row>
    <row r="7" spans="1:10" ht="18" customHeight="1" x14ac:dyDescent="0.25">
      <c r="A7" s="6"/>
      <c r="B7" s="30" t="s">
        <v>67</v>
      </c>
      <c r="C7" s="29" t="s">
        <v>3</v>
      </c>
      <c r="D7" s="29"/>
      <c r="E7" s="12">
        <v>2500</v>
      </c>
      <c r="F7" s="7"/>
      <c r="G7" s="11" t="s">
        <v>75</v>
      </c>
      <c r="H7" s="31" t="s">
        <v>70</v>
      </c>
      <c r="I7" s="31"/>
      <c r="J7" s="13">
        <f>E6-J4</f>
        <v>940</v>
      </c>
    </row>
    <row r="8" spans="1:10" ht="18" customHeight="1" x14ac:dyDescent="0.25">
      <c r="A8" s="6"/>
      <c r="B8" s="30"/>
      <c r="C8" s="29" t="s">
        <v>45</v>
      </c>
      <c r="D8" s="29"/>
      <c r="E8" s="12">
        <v>500</v>
      </c>
      <c r="F8" s="7"/>
      <c r="G8" s="11" t="s">
        <v>76</v>
      </c>
      <c r="H8" s="31" t="s">
        <v>71</v>
      </c>
      <c r="I8" s="31"/>
      <c r="J8" s="13">
        <f>E9-J5</f>
        <v>960</v>
      </c>
    </row>
    <row r="9" spans="1:10" ht="33" customHeight="1" x14ac:dyDescent="0.25">
      <c r="A9" s="6"/>
      <c r="B9" s="30"/>
      <c r="C9" s="28" t="s">
        <v>46</v>
      </c>
      <c r="D9" s="28"/>
      <c r="E9" s="19">
        <f>SUM(E7:E8)</f>
        <v>3000</v>
      </c>
      <c r="F9" s="7"/>
      <c r="G9" s="17"/>
      <c r="H9" s="26" t="s">
        <v>77</v>
      </c>
      <c r="I9" s="26"/>
      <c r="J9" s="18">
        <f>J8-J7</f>
        <v>20</v>
      </c>
    </row>
    <row r="10" spans="1:10" ht="20.100000000000001" customHeight="1" x14ac:dyDescent="0.25">
      <c r="A10" s="6"/>
      <c r="B10" s="14"/>
      <c r="C10" s="52"/>
      <c r="D10" s="14"/>
      <c r="E10" s="14"/>
      <c r="F10" s="7"/>
      <c r="G10" s="8"/>
      <c r="H10" s="8"/>
      <c r="I10" s="8"/>
      <c r="J10" s="8"/>
    </row>
    <row r="11" spans="1:10" ht="32.1" customHeight="1" x14ac:dyDescent="0.25">
      <c r="A11" s="6"/>
      <c r="B11" s="33" t="s">
        <v>56</v>
      </c>
      <c r="C11" s="53" t="s">
        <v>0</v>
      </c>
      <c r="D11" s="34" t="s">
        <v>1</v>
      </c>
      <c r="E11" s="35" t="s">
        <v>2</v>
      </c>
      <c r="F11" s="20"/>
      <c r="G11" s="33" t="s">
        <v>57</v>
      </c>
      <c r="H11" s="53" t="s">
        <v>0</v>
      </c>
      <c r="I11" s="34" t="s">
        <v>1</v>
      </c>
      <c r="J11" s="35" t="s">
        <v>2</v>
      </c>
    </row>
    <row r="12" spans="1:10" ht="18" customHeight="1" x14ac:dyDescent="0.25">
      <c r="A12" s="6"/>
      <c r="B12" s="36" t="s">
        <v>4</v>
      </c>
      <c r="C12" s="54">
        <v>1500</v>
      </c>
      <c r="D12" s="37">
        <v>1400</v>
      </c>
      <c r="E12" s="37">
        <f>Housing[Projected Cost]-Housing[Actual Cost]</f>
        <v>100</v>
      </c>
      <c r="F12" s="15"/>
      <c r="G12" s="36" t="s">
        <v>29</v>
      </c>
      <c r="H12" s="54">
        <v>0</v>
      </c>
      <c r="I12" s="37">
        <v>50</v>
      </c>
      <c r="J12" s="37">
        <f>Entertainment[Projected Cost]-Entertainment[Actual Cost]</f>
        <v>-50</v>
      </c>
    </row>
    <row r="13" spans="1:10" ht="18" customHeight="1" x14ac:dyDescent="0.25">
      <c r="A13" s="6"/>
      <c r="B13" s="38" t="s">
        <v>5</v>
      </c>
      <c r="C13" s="55">
        <v>60</v>
      </c>
      <c r="D13" s="39">
        <v>100</v>
      </c>
      <c r="E13" s="39">
        <f>Housing[Projected Cost]-Housing[Actual Cost]</f>
        <v>-40</v>
      </c>
      <c r="F13" s="9"/>
      <c r="G13" s="38" t="s">
        <v>30</v>
      </c>
      <c r="H13" s="55"/>
      <c r="I13" s="39"/>
      <c r="J13" s="39">
        <f>Entertainment[Projected Cost]-Entertainment[Actual Cost]</f>
        <v>0</v>
      </c>
    </row>
    <row r="14" spans="1:10" ht="18" customHeight="1" x14ac:dyDescent="0.25">
      <c r="A14" s="10"/>
      <c r="B14" s="38" t="s">
        <v>50</v>
      </c>
      <c r="C14" s="55">
        <v>50</v>
      </c>
      <c r="D14" s="39">
        <v>60</v>
      </c>
      <c r="E14" s="39">
        <f>Housing[Projected Cost]-Housing[Actual Cost]</f>
        <v>-10</v>
      </c>
      <c r="F14" s="9"/>
      <c r="G14" s="38" t="s">
        <v>31</v>
      </c>
      <c r="H14" s="55"/>
      <c r="I14" s="39"/>
      <c r="J14" s="39">
        <f>Entertainment[Projected Cost]-Entertainment[Actual Cost]</f>
        <v>0</v>
      </c>
    </row>
    <row r="15" spans="1:10" ht="18" customHeight="1" x14ac:dyDescent="0.25">
      <c r="A15" s="6"/>
      <c r="B15" s="38" t="s">
        <v>6</v>
      </c>
      <c r="C15" s="55">
        <v>200</v>
      </c>
      <c r="D15" s="39">
        <v>180</v>
      </c>
      <c r="E15" s="39">
        <f>Housing[Projected Cost]-Housing[Actual Cost]</f>
        <v>20</v>
      </c>
      <c r="F15" s="9"/>
      <c r="G15" s="38" t="s">
        <v>32</v>
      </c>
      <c r="H15" s="55"/>
      <c r="I15" s="39"/>
      <c r="J15" s="39">
        <f>Entertainment[Projected Cost]-Entertainment[Actual Cost]</f>
        <v>0</v>
      </c>
    </row>
    <row r="16" spans="1:10" ht="18" customHeight="1" x14ac:dyDescent="0.25">
      <c r="A16" s="6"/>
      <c r="B16" s="38" t="s">
        <v>7</v>
      </c>
      <c r="C16" s="55"/>
      <c r="D16" s="39"/>
      <c r="E16" s="39">
        <f>Housing[Projected Cost]-Housing[Actual Cost]</f>
        <v>0</v>
      </c>
      <c r="F16" s="9"/>
      <c r="G16" s="38" t="s">
        <v>52</v>
      </c>
      <c r="H16" s="55"/>
      <c r="I16" s="39"/>
      <c r="J16" s="39">
        <f>Entertainment[Projected Cost]-Entertainment[Actual Cost]</f>
        <v>0</v>
      </c>
    </row>
    <row r="17" spans="1:10" ht="18" customHeight="1" x14ac:dyDescent="0.25">
      <c r="A17" s="6"/>
      <c r="B17" s="38" t="s">
        <v>8</v>
      </c>
      <c r="C17" s="55"/>
      <c r="D17" s="39"/>
      <c r="E17" s="39">
        <f>Housing[Projected Cost]-Housing[Actual Cost]</f>
        <v>0</v>
      </c>
      <c r="F17" s="9"/>
      <c r="G17" s="38" t="s">
        <v>33</v>
      </c>
      <c r="H17" s="55"/>
      <c r="I17" s="39"/>
      <c r="J17" s="39">
        <f>Entertainment[Projected Cost]-Entertainment[Actual Cost]</f>
        <v>0</v>
      </c>
    </row>
    <row r="18" spans="1:10" ht="18" customHeight="1" x14ac:dyDescent="0.25">
      <c r="A18" s="6"/>
      <c r="B18" s="38" t="s">
        <v>9</v>
      </c>
      <c r="C18" s="55"/>
      <c r="D18" s="39"/>
      <c r="E18" s="39">
        <f>Housing[Projected Cost]-Housing[Actual Cost]</f>
        <v>0</v>
      </c>
      <c r="F18" s="9"/>
      <c r="G18" s="38" t="s">
        <v>12</v>
      </c>
      <c r="H18" s="55"/>
      <c r="I18" s="39"/>
      <c r="J18" s="39">
        <f>Entertainment[Projected Cost]-Entertainment[Actual Cost]</f>
        <v>0</v>
      </c>
    </row>
    <row r="19" spans="1:10" ht="18" customHeight="1" x14ac:dyDescent="0.25">
      <c r="A19" s="6"/>
      <c r="B19" s="38" t="s">
        <v>10</v>
      </c>
      <c r="C19" s="55"/>
      <c r="D19" s="39"/>
      <c r="E19" s="39">
        <f>Housing[Projected Cost]-Housing[Actual Cost]</f>
        <v>0</v>
      </c>
      <c r="F19" s="9"/>
      <c r="G19" s="38" t="s">
        <v>12</v>
      </c>
      <c r="H19" s="55"/>
      <c r="I19" s="39"/>
      <c r="J19" s="39">
        <f>Entertainment[Projected Cost]-Entertainment[Actual Cost]</f>
        <v>0</v>
      </c>
    </row>
    <row r="20" spans="1:10" ht="18" customHeight="1" thickBot="1" x14ac:dyDescent="0.3">
      <c r="A20" s="6"/>
      <c r="B20" s="38" t="s">
        <v>11</v>
      </c>
      <c r="C20" s="55"/>
      <c r="D20" s="39"/>
      <c r="E20" s="39">
        <f>Housing[Projected Cost]-Housing[Actual Cost]</f>
        <v>0</v>
      </c>
      <c r="F20" s="9"/>
      <c r="G20" s="40" t="s">
        <v>12</v>
      </c>
      <c r="H20" s="56"/>
      <c r="I20" s="41"/>
      <c r="J20" s="41">
        <f>Entertainment[Projected Cost]-Entertainment[Actual Cost]</f>
        <v>0</v>
      </c>
    </row>
    <row r="21" spans="1:10" ht="24.75" customHeight="1" thickTop="1" thickBot="1" x14ac:dyDescent="0.3">
      <c r="A21" s="6"/>
      <c r="B21" s="40" t="s">
        <v>12</v>
      </c>
      <c r="C21" s="56"/>
      <c r="D21" s="41"/>
      <c r="E21" s="41">
        <f>Housing[Projected Cost]-Housing[Actual Cost]</f>
        <v>0</v>
      </c>
      <c r="F21" s="9"/>
      <c r="G21" s="45" t="s">
        <v>69</v>
      </c>
      <c r="H21" s="61">
        <f>SUBTOTAL(109,Entertainment[Projected Cost])</f>
        <v>0</v>
      </c>
      <c r="I21" s="46">
        <f>SUBTOTAL(109,Entertainment[Actual Cost])</f>
        <v>50</v>
      </c>
      <c r="J21" s="46">
        <f>SUBTOTAL(109,Entertainment[Difference])</f>
        <v>-50</v>
      </c>
    </row>
    <row r="22" spans="1:10" ht="21" customHeight="1" thickTop="1" x14ac:dyDescent="0.25">
      <c r="A22" s="6"/>
      <c r="B22" s="45" t="s">
        <v>69</v>
      </c>
      <c r="C22" s="57">
        <f>SUBTOTAL(109,Housing[Projected Cost])</f>
        <v>1810</v>
      </c>
      <c r="D22" s="46">
        <f>SUBTOTAL(109,Housing[Actual Cost])</f>
        <v>1740</v>
      </c>
      <c r="E22" s="46">
        <f>SUBTOTAL(109,Housing[Difference])</f>
        <v>70</v>
      </c>
      <c r="F22" s="9"/>
      <c r="G22" s="23"/>
      <c r="H22" s="23"/>
      <c r="I22" s="23"/>
      <c r="J22" s="23"/>
    </row>
    <row r="23" spans="1:10" ht="32.1" customHeight="1" x14ac:dyDescent="0.25">
      <c r="A23" s="6"/>
      <c r="B23" s="23"/>
      <c r="C23" s="23"/>
      <c r="D23" s="23"/>
      <c r="E23" s="23"/>
      <c r="F23" s="9"/>
      <c r="G23" s="33" t="s">
        <v>58</v>
      </c>
      <c r="H23" s="53" t="s">
        <v>0</v>
      </c>
      <c r="I23" s="34" t="s">
        <v>1</v>
      </c>
      <c r="J23" s="35" t="s">
        <v>2</v>
      </c>
    </row>
    <row r="24" spans="1:10" ht="32.1" customHeight="1" x14ac:dyDescent="0.25">
      <c r="A24" s="6"/>
      <c r="B24" s="33" t="s">
        <v>59</v>
      </c>
      <c r="C24" s="53" t="s">
        <v>0</v>
      </c>
      <c r="D24" s="34" t="s">
        <v>1</v>
      </c>
      <c r="E24" s="35" t="s">
        <v>2</v>
      </c>
      <c r="F24" s="9"/>
      <c r="G24" s="36" t="s">
        <v>35</v>
      </c>
      <c r="H24" s="54"/>
      <c r="I24" s="42"/>
      <c r="J24" s="42">
        <f>Loans[Projected Cost]-Loans[Actual Cost]</f>
        <v>0</v>
      </c>
    </row>
    <row r="25" spans="1:10" ht="18" customHeight="1" x14ac:dyDescent="0.25">
      <c r="A25" s="6"/>
      <c r="B25" s="36" t="s">
        <v>51</v>
      </c>
      <c r="C25" s="54">
        <v>250</v>
      </c>
      <c r="D25" s="42">
        <v>250</v>
      </c>
      <c r="E25" s="42">
        <f>Transportation[Projected Cost]-Transportation[Actual Cost]</f>
        <v>0</v>
      </c>
      <c r="F25" s="9"/>
      <c r="G25" s="38" t="s">
        <v>44</v>
      </c>
      <c r="H25" s="55"/>
      <c r="I25" s="43"/>
      <c r="J25" s="43">
        <f>Loans[Projected Cost]-Loans[Actual Cost]</f>
        <v>0</v>
      </c>
    </row>
    <row r="26" spans="1:10" ht="18" customHeight="1" x14ac:dyDescent="0.25">
      <c r="A26" s="6"/>
      <c r="B26" s="38" t="s">
        <v>49</v>
      </c>
      <c r="C26" s="55"/>
      <c r="D26" s="43"/>
      <c r="E26" s="43">
        <f>Transportation[Projected Cost]-Transportation[Actual Cost]</f>
        <v>0</v>
      </c>
      <c r="F26" s="9"/>
      <c r="G26" s="38" t="s">
        <v>53</v>
      </c>
      <c r="H26" s="55"/>
      <c r="I26" s="43"/>
      <c r="J26" s="43">
        <f>Loans[Projected Cost]-Loans[Actual Cost]</f>
        <v>0</v>
      </c>
    </row>
    <row r="27" spans="1:10" ht="18" customHeight="1" x14ac:dyDescent="0.25">
      <c r="A27" s="6"/>
      <c r="B27" s="38" t="s">
        <v>13</v>
      </c>
      <c r="C27" s="55"/>
      <c r="D27" s="43"/>
      <c r="E27" s="43">
        <f>Transportation[Projected Cost]-Transportation[Actual Cost]</f>
        <v>0</v>
      </c>
      <c r="F27" s="9"/>
      <c r="G27" s="38" t="s">
        <v>53</v>
      </c>
      <c r="H27" s="55"/>
      <c r="I27" s="43"/>
      <c r="J27" s="43">
        <f>Loans[Projected Cost]-Loans[Actual Cost]</f>
        <v>0</v>
      </c>
    </row>
    <row r="28" spans="1:10" ht="18" customHeight="1" x14ac:dyDescent="0.25">
      <c r="A28" s="6"/>
      <c r="B28" s="38" t="s">
        <v>14</v>
      </c>
      <c r="C28" s="55"/>
      <c r="D28" s="43"/>
      <c r="E28" s="43">
        <f>Transportation[Projected Cost]-Transportation[Actual Cost]</f>
        <v>0</v>
      </c>
      <c r="F28" s="9"/>
      <c r="G28" s="38" t="s">
        <v>53</v>
      </c>
      <c r="H28" s="55"/>
      <c r="I28" s="43"/>
      <c r="J28" s="43">
        <f>Loans[Projected Cost]-Loans[Actual Cost]</f>
        <v>0</v>
      </c>
    </row>
    <row r="29" spans="1:10" ht="18" customHeight="1" thickBot="1" x14ac:dyDescent="0.3">
      <c r="A29" s="6"/>
      <c r="B29" s="38" t="s">
        <v>15</v>
      </c>
      <c r="C29" s="55"/>
      <c r="D29" s="43"/>
      <c r="E29" s="43">
        <f>Transportation[Projected Cost]-Transportation[Actual Cost]</f>
        <v>0</v>
      </c>
      <c r="F29" s="9"/>
      <c r="G29" s="40" t="s">
        <v>12</v>
      </c>
      <c r="H29" s="56"/>
      <c r="I29" s="44"/>
      <c r="J29" s="44">
        <f>Loans[Projected Cost]-Loans[Actual Cost]</f>
        <v>0</v>
      </c>
    </row>
    <row r="30" spans="1:10" ht="22.5" customHeight="1" thickTop="1" x14ac:dyDescent="0.25">
      <c r="A30" s="6"/>
      <c r="B30" s="38" t="s">
        <v>16</v>
      </c>
      <c r="C30" s="55"/>
      <c r="D30" s="43"/>
      <c r="E30" s="43">
        <f>Transportation[Projected Cost]-Transportation[Actual Cost]</f>
        <v>0</v>
      </c>
      <c r="F30" s="9"/>
      <c r="G30" s="45" t="s">
        <v>69</v>
      </c>
      <c r="H30" s="57">
        <f>SUBTOTAL(109,Loans[Projected Cost])</f>
        <v>0</v>
      </c>
      <c r="I30" s="47">
        <f>SUBTOTAL(109,Loans[Actual Cost])</f>
        <v>0</v>
      </c>
      <c r="J30" s="47">
        <f>SUBTOTAL(109,Loans[Difference])</f>
        <v>0</v>
      </c>
    </row>
    <row r="31" spans="1:10" ht="18" customHeight="1" thickBot="1" x14ac:dyDescent="0.3">
      <c r="A31" s="6"/>
      <c r="B31" s="40" t="s">
        <v>12</v>
      </c>
      <c r="C31" s="56"/>
      <c r="D31" s="44"/>
      <c r="E31" s="44">
        <f>Transportation[Projected Cost]-Transportation[Actual Cost]</f>
        <v>0</v>
      </c>
      <c r="F31" s="9"/>
      <c r="G31" s="24"/>
      <c r="H31" s="24"/>
      <c r="I31" s="24"/>
      <c r="J31" s="24"/>
    </row>
    <row r="32" spans="1:10" ht="22.5" customHeight="1" thickTop="1" x14ac:dyDescent="0.25">
      <c r="A32" s="6"/>
      <c r="B32" s="45" t="s">
        <v>69</v>
      </c>
      <c r="C32" s="57">
        <f>SUBTOTAL(109,Transportation[Projected Cost])</f>
        <v>250</v>
      </c>
      <c r="D32" s="47">
        <f>SUBTOTAL(109,Transportation[Actual Cost])</f>
        <v>250</v>
      </c>
      <c r="E32" s="47">
        <f>SUBTOTAL(109,Transportation[Difference])</f>
        <v>0</v>
      </c>
      <c r="F32" s="15"/>
      <c r="G32" s="22"/>
      <c r="H32" s="62"/>
      <c r="I32" s="22"/>
      <c r="J32" s="22"/>
    </row>
    <row r="33" spans="1:10" ht="32.1" customHeight="1" x14ac:dyDescent="0.25">
      <c r="A33" s="6"/>
      <c r="B33" s="23"/>
      <c r="C33" s="23"/>
      <c r="D33" s="23"/>
      <c r="E33" s="23"/>
      <c r="F33" s="15"/>
      <c r="G33" s="33" t="s">
        <v>60</v>
      </c>
      <c r="H33" s="53" t="s">
        <v>0</v>
      </c>
      <c r="I33" s="34" t="s">
        <v>1</v>
      </c>
      <c r="J33" s="35" t="s">
        <v>2</v>
      </c>
    </row>
    <row r="34" spans="1:10" ht="32.1" customHeight="1" x14ac:dyDescent="0.25">
      <c r="A34" s="6"/>
      <c r="B34" s="33" t="s">
        <v>61</v>
      </c>
      <c r="C34" s="53" t="s">
        <v>0</v>
      </c>
      <c r="D34" s="34" t="s">
        <v>1</v>
      </c>
      <c r="E34" s="35" t="s">
        <v>2</v>
      </c>
      <c r="F34" s="15"/>
      <c r="G34" s="36" t="s">
        <v>36</v>
      </c>
      <c r="H34" s="54"/>
      <c r="I34" s="42"/>
      <c r="J34" s="42">
        <f>Taxes[Projected Cost]-Taxes[Actual Cost]</f>
        <v>0</v>
      </c>
    </row>
    <row r="35" spans="1:10" ht="18" customHeight="1" x14ac:dyDescent="0.25">
      <c r="A35" s="10"/>
      <c r="B35" s="36" t="s">
        <v>17</v>
      </c>
      <c r="C35" s="54"/>
      <c r="D35" s="42"/>
      <c r="E35" s="42">
        <f>Insurance[Projected Cost]-Insurance[Actual Cost]</f>
        <v>0</v>
      </c>
      <c r="F35" s="15"/>
      <c r="G35" s="38" t="s">
        <v>37</v>
      </c>
      <c r="H35" s="55"/>
      <c r="I35" s="43"/>
      <c r="J35" s="43">
        <f>Taxes[Projected Cost]-Taxes[Actual Cost]</f>
        <v>0</v>
      </c>
    </row>
    <row r="36" spans="1:10" ht="18" customHeight="1" x14ac:dyDescent="0.25">
      <c r="A36" s="10"/>
      <c r="B36" s="38" t="s">
        <v>18</v>
      </c>
      <c r="C36" s="55"/>
      <c r="D36" s="43"/>
      <c r="E36" s="43">
        <f>Insurance[Projected Cost]-Insurance[Actual Cost]</f>
        <v>0</v>
      </c>
      <c r="F36" s="15"/>
      <c r="G36" s="38" t="s">
        <v>38</v>
      </c>
      <c r="H36" s="55"/>
      <c r="I36" s="43"/>
      <c r="J36" s="43">
        <f>Taxes[Projected Cost]-Taxes[Actual Cost]</f>
        <v>0</v>
      </c>
    </row>
    <row r="37" spans="1:10" ht="18" customHeight="1" thickBot="1" x14ac:dyDescent="0.3">
      <c r="A37" s="10"/>
      <c r="B37" s="38" t="s">
        <v>19</v>
      </c>
      <c r="C37" s="55"/>
      <c r="D37" s="43"/>
      <c r="E37" s="43">
        <f>Insurance[Projected Cost]-Insurance[Actual Cost]</f>
        <v>0</v>
      </c>
      <c r="F37" s="15"/>
      <c r="G37" s="40" t="s">
        <v>12</v>
      </c>
      <c r="H37" s="56"/>
      <c r="I37" s="44"/>
      <c r="J37" s="44">
        <f>Taxes[Projected Cost]-Taxes[Actual Cost]</f>
        <v>0</v>
      </c>
    </row>
    <row r="38" spans="1:10" ht="18" customHeight="1" thickTop="1" thickBot="1" x14ac:dyDescent="0.3">
      <c r="A38" s="10"/>
      <c r="B38" s="40" t="s">
        <v>12</v>
      </c>
      <c r="C38" s="56"/>
      <c r="D38" s="44"/>
      <c r="E38" s="44">
        <f>Insurance[Projected Cost]-Insurance[Actual Cost]</f>
        <v>0</v>
      </c>
      <c r="F38" s="9"/>
      <c r="G38" s="45" t="s">
        <v>69</v>
      </c>
      <c r="H38" s="57">
        <f>SUBTOTAL(109,Taxes[Projected Cost])</f>
        <v>0</v>
      </c>
      <c r="I38" s="47">
        <f>SUBTOTAL(109,Taxes[Actual Cost])</f>
        <v>0</v>
      </c>
      <c r="J38" s="47">
        <f>SUBTOTAL(109,Taxes[Difference])</f>
        <v>0</v>
      </c>
    </row>
    <row r="39" spans="1:10" ht="18" customHeight="1" thickTop="1" x14ac:dyDescent="0.25">
      <c r="A39" s="6"/>
      <c r="B39" s="45" t="s">
        <v>69</v>
      </c>
      <c r="C39" s="57">
        <f>SUBTOTAL(109,Insurance[Projected Cost])</f>
        <v>0</v>
      </c>
      <c r="D39" s="47">
        <f>SUBTOTAL(109,Insurance[Actual Cost])</f>
        <v>0</v>
      </c>
      <c r="E39" s="47">
        <f>SUBTOTAL(109,Insurance[Difference])</f>
        <v>0</v>
      </c>
      <c r="F39" s="9"/>
      <c r="G39" s="24"/>
      <c r="H39" s="24"/>
      <c r="I39" s="24"/>
      <c r="J39" s="24"/>
    </row>
    <row r="40" spans="1:10" ht="32.1" customHeight="1" x14ac:dyDescent="0.25">
      <c r="A40" s="6"/>
      <c r="B40" s="24"/>
      <c r="C40" s="24"/>
      <c r="D40" s="24"/>
      <c r="E40" s="24"/>
      <c r="F40" s="15"/>
      <c r="G40" s="51" t="s">
        <v>79</v>
      </c>
      <c r="H40" s="53" t="s">
        <v>0</v>
      </c>
      <c r="I40" s="34" t="s">
        <v>1</v>
      </c>
      <c r="J40" s="35" t="s">
        <v>2</v>
      </c>
    </row>
    <row r="41" spans="1:10" ht="32.1" customHeight="1" x14ac:dyDescent="0.25">
      <c r="A41" s="6"/>
      <c r="B41" s="33" t="s">
        <v>62</v>
      </c>
      <c r="C41" s="53" t="s">
        <v>0</v>
      </c>
      <c r="D41" s="34" t="s">
        <v>1</v>
      </c>
      <c r="E41" s="35" t="s">
        <v>2</v>
      </c>
      <c r="F41" s="15"/>
      <c r="G41" s="36" t="s">
        <v>54</v>
      </c>
      <c r="H41" s="54"/>
      <c r="I41" s="42"/>
      <c r="J41" s="42">
        <f>SavingsOrInvestment[Projected Cost]-SavingsOrInvestment[Actual Cost]</f>
        <v>0</v>
      </c>
    </row>
    <row r="42" spans="1:10" ht="18" customHeight="1" x14ac:dyDescent="0.25">
      <c r="A42" s="6"/>
      <c r="B42" s="36" t="s">
        <v>20</v>
      </c>
      <c r="C42" s="54"/>
      <c r="D42" s="42"/>
      <c r="E42" s="42">
        <f>Food[Projected Cost]-Food[Actual Cost]</f>
        <v>0</v>
      </c>
      <c r="F42" s="15"/>
      <c r="G42" s="38" t="s">
        <v>55</v>
      </c>
      <c r="H42" s="55"/>
      <c r="I42" s="43"/>
      <c r="J42" s="43">
        <f>SavingsOrInvestment[Projected Cost]-SavingsOrInvestment[Actual Cost]</f>
        <v>0</v>
      </c>
    </row>
    <row r="43" spans="1:10" ht="18" customHeight="1" thickBot="1" x14ac:dyDescent="0.3">
      <c r="A43" s="6"/>
      <c r="B43" s="38" t="s">
        <v>28</v>
      </c>
      <c r="C43" s="55"/>
      <c r="D43" s="43"/>
      <c r="E43" s="43">
        <f>Food[Projected Cost]-Food[Actual Cost]</f>
        <v>0</v>
      </c>
      <c r="F43" s="9"/>
      <c r="G43" s="40" t="s">
        <v>12</v>
      </c>
      <c r="H43" s="56"/>
      <c r="I43" s="44"/>
      <c r="J43" s="44">
        <f>SavingsOrInvestment[Projected Cost]-SavingsOrInvestment[Actual Cost]</f>
        <v>0</v>
      </c>
    </row>
    <row r="44" spans="1:10" ht="18" customHeight="1" thickTop="1" thickBot="1" x14ac:dyDescent="0.3">
      <c r="A44" s="6"/>
      <c r="B44" s="40" t="s">
        <v>12</v>
      </c>
      <c r="C44" s="56"/>
      <c r="D44" s="44"/>
      <c r="E44" s="44">
        <f>Food[Projected Cost]-Food[Actual Cost]</f>
        <v>0</v>
      </c>
      <c r="F44" s="9"/>
      <c r="G44" s="45" t="s">
        <v>69</v>
      </c>
      <c r="H44" s="57">
        <f>SUBTOTAL(109,SavingsOrInvestment[Projected Cost])</f>
        <v>0</v>
      </c>
      <c r="I44" s="47">
        <f>SUBTOTAL(109,SavingsOrInvestment[Actual Cost])</f>
        <v>0</v>
      </c>
      <c r="J44" s="47">
        <f>SUBTOTAL(109,SavingsOrInvestment[Difference])</f>
        <v>0</v>
      </c>
    </row>
    <row r="45" spans="1:10" ht="22.5" customHeight="1" thickTop="1" x14ac:dyDescent="0.25">
      <c r="A45" s="6"/>
      <c r="B45" s="45" t="s">
        <v>69</v>
      </c>
      <c r="C45" s="57">
        <f>SUBTOTAL(109,Food[Projected Cost])</f>
        <v>0</v>
      </c>
      <c r="D45" s="47">
        <f>SUBTOTAL(109,Food[Actual Cost])</f>
        <v>0</v>
      </c>
      <c r="E45" s="47">
        <f>SUBTOTAL(109,Food[Difference])</f>
        <v>0</v>
      </c>
      <c r="F45" s="9"/>
      <c r="G45" s="24"/>
      <c r="H45" s="24"/>
      <c r="I45" s="24"/>
      <c r="J45" s="24"/>
    </row>
    <row r="46" spans="1:10" ht="32.1" customHeight="1" x14ac:dyDescent="0.25">
      <c r="A46" s="6"/>
      <c r="B46" s="24"/>
      <c r="C46" s="24"/>
      <c r="D46" s="24"/>
      <c r="E46" s="24"/>
      <c r="F46" s="15"/>
      <c r="G46" s="33" t="s">
        <v>63</v>
      </c>
      <c r="H46" s="53" t="s">
        <v>0</v>
      </c>
      <c r="I46" s="34" t="s">
        <v>1</v>
      </c>
      <c r="J46" s="35" t="s">
        <v>2</v>
      </c>
    </row>
    <row r="47" spans="1:10" ht="32.1" customHeight="1" x14ac:dyDescent="0.25">
      <c r="A47" s="6"/>
      <c r="B47" s="33" t="s">
        <v>64</v>
      </c>
      <c r="C47" s="53" t="s">
        <v>0</v>
      </c>
      <c r="D47" s="34" t="s">
        <v>1</v>
      </c>
      <c r="E47" s="35" t="s">
        <v>2</v>
      </c>
      <c r="F47" s="15"/>
      <c r="G47" s="36" t="s">
        <v>39</v>
      </c>
      <c r="H47" s="54"/>
      <c r="I47" s="42"/>
      <c r="J47" s="42">
        <f>GiftsAndDonations[Projected Cost]-GiftsAndDonations[Actual Cost]</f>
        <v>0</v>
      </c>
    </row>
    <row r="48" spans="1:10" ht="18" customHeight="1" x14ac:dyDescent="0.25">
      <c r="A48" s="6"/>
      <c r="B48" s="36" t="s">
        <v>21</v>
      </c>
      <c r="C48" s="54"/>
      <c r="D48" s="42"/>
      <c r="E48" s="42">
        <f>Pets[Projected Cost]-Pets[Actual Cost]</f>
        <v>0</v>
      </c>
      <c r="F48" s="15"/>
      <c r="G48" s="38" t="s">
        <v>40</v>
      </c>
      <c r="H48" s="55"/>
      <c r="I48" s="43"/>
      <c r="J48" s="43">
        <f>GiftsAndDonations[Projected Cost]-GiftsAndDonations[Actual Cost]</f>
        <v>0</v>
      </c>
    </row>
    <row r="49" spans="1:10" ht="20.25" customHeight="1" thickBot="1" x14ac:dyDescent="0.3">
      <c r="A49" s="6"/>
      <c r="B49" s="38" t="s">
        <v>23</v>
      </c>
      <c r="C49" s="55"/>
      <c r="D49" s="43"/>
      <c r="E49" s="43">
        <f>Pets[Projected Cost]-Pets[Actual Cost]</f>
        <v>0</v>
      </c>
      <c r="F49" s="9"/>
      <c r="G49" s="40" t="s">
        <v>47</v>
      </c>
      <c r="H49" s="56"/>
      <c r="I49" s="44"/>
      <c r="J49" s="44">
        <f>GiftsAndDonations[Projected Cost]-GiftsAndDonations[Actual Cost]</f>
        <v>0</v>
      </c>
    </row>
    <row r="50" spans="1:10" ht="18" customHeight="1" thickTop="1" x14ac:dyDescent="0.25">
      <c r="A50" s="6"/>
      <c r="B50" s="38" t="s">
        <v>24</v>
      </c>
      <c r="C50" s="55"/>
      <c r="D50" s="43"/>
      <c r="E50" s="43">
        <f>Pets[Projected Cost]-Pets[Actual Cost]</f>
        <v>0</v>
      </c>
      <c r="F50" s="9"/>
      <c r="G50" s="45" t="s">
        <v>69</v>
      </c>
      <c r="H50" s="57">
        <f>SUBTOTAL(109,GiftsAndDonations[Projected Cost])</f>
        <v>0</v>
      </c>
      <c r="I50" s="47">
        <f>SUBTOTAL(109,GiftsAndDonations[Actual Cost])</f>
        <v>0</v>
      </c>
      <c r="J50" s="47">
        <f>SUBTOTAL(109,GiftsAndDonations[Difference])</f>
        <v>0</v>
      </c>
    </row>
    <row r="51" spans="1:10" ht="30" customHeight="1" x14ac:dyDescent="0.25">
      <c r="A51" s="6"/>
      <c r="B51" s="38" t="s">
        <v>22</v>
      </c>
      <c r="C51" s="55"/>
      <c r="D51" s="43"/>
      <c r="E51" s="43">
        <f>Pets[Projected Cost]-Pets[Actual Cost]</f>
        <v>0</v>
      </c>
      <c r="F51" s="9"/>
      <c r="G51" s="24"/>
      <c r="H51" s="24"/>
      <c r="I51" s="24"/>
      <c r="J51" s="24"/>
    </row>
    <row r="52" spans="1:10" ht="32.1" customHeight="1" thickBot="1" x14ac:dyDescent="0.3">
      <c r="A52" s="6"/>
      <c r="B52" s="40" t="s">
        <v>12</v>
      </c>
      <c r="C52" s="56"/>
      <c r="D52" s="44"/>
      <c r="E52" s="44">
        <f>Pets[Projected Cost]-Pets[Actual Cost]</f>
        <v>0</v>
      </c>
      <c r="F52" s="15"/>
      <c r="G52" s="33" t="s">
        <v>65</v>
      </c>
      <c r="H52" s="53" t="s">
        <v>0</v>
      </c>
      <c r="I52" s="34" t="s">
        <v>1</v>
      </c>
      <c r="J52" s="35" t="s">
        <v>2</v>
      </c>
    </row>
    <row r="53" spans="1:10" ht="18" customHeight="1" thickTop="1" x14ac:dyDescent="0.25">
      <c r="A53" s="6"/>
      <c r="B53" s="45" t="s">
        <v>69</v>
      </c>
      <c r="C53" s="57">
        <f>SUBTOTAL(109,Pets[Projected Cost])</f>
        <v>0</v>
      </c>
      <c r="D53" s="47">
        <f>SUBTOTAL(109,Pets[Actual Cost])</f>
        <v>0</v>
      </c>
      <c r="E53" s="47">
        <f>SUBTOTAL(109,Pets[Difference])</f>
        <v>0</v>
      </c>
      <c r="F53" s="15"/>
      <c r="G53" s="36" t="s">
        <v>42</v>
      </c>
      <c r="H53" s="54"/>
      <c r="I53" s="42"/>
      <c r="J53" s="42">
        <f>Legal[Projected Cost]-Legal[Actual Cost]</f>
        <v>0</v>
      </c>
    </row>
    <row r="54" spans="1:10" ht="18" customHeight="1" x14ac:dyDescent="0.25">
      <c r="A54" s="6"/>
      <c r="B54" s="24"/>
      <c r="C54" s="24"/>
      <c r="D54" s="24"/>
      <c r="E54" s="24"/>
      <c r="F54" s="15"/>
      <c r="G54" s="38" t="s">
        <v>43</v>
      </c>
      <c r="H54" s="55"/>
      <c r="I54" s="43"/>
      <c r="J54" s="43">
        <f>Legal[Projected Cost]-Legal[Actual Cost]</f>
        <v>0</v>
      </c>
    </row>
    <row r="55" spans="1:10" ht="32.1" customHeight="1" x14ac:dyDescent="0.25">
      <c r="A55" s="6"/>
      <c r="B55" s="33" t="s">
        <v>66</v>
      </c>
      <c r="C55" s="53" t="s">
        <v>0</v>
      </c>
      <c r="D55" s="34" t="s">
        <v>1</v>
      </c>
      <c r="E55" s="35" t="s">
        <v>2</v>
      </c>
      <c r="F55" s="15"/>
      <c r="G55" s="38" t="s">
        <v>48</v>
      </c>
      <c r="H55" s="55"/>
      <c r="I55" s="43"/>
      <c r="J55" s="43">
        <f>Legal[Projected Cost]-Legal[Actual Cost]</f>
        <v>0</v>
      </c>
    </row>
    <row r="56" spans="1:10" ht="22.5" customHeight="1" thickBot="1" x14ac:dyDescent="0.3">
      <c r="A56" s="6"/>
      <c r="B56" s="36" t="s">
        <v>23</v>
      </c>
      <c r="C56" s="54"/>
      <c r="D56" s="42"/>
      <c r="E56" s="42">
        <f>PersonalCare[Projected Cost]-PersonalCare[Actual Cost]</f>
        <v>0</v>
      </c>
      <c r="F56" s="9"/>
      <c r="G56" s="40" t="s">
        <v>12</v>
      </c>
      <c r="H56" s="56"/>
      <c r="I56" s="44"/>
      <c r="J56" s="44">
        <f>Legal[Projected Cost]-Legal[Actual Cost]</f>
        <v>0</v>
      </c>
    </row>
    <row r="57" spans="1:10" ht="18" customHeight="1" thickTop="1" x14ac:dyDescent="0.25">
      <c r="A57" s="6"/>
      <c r="B57" s="38" t="s">
        <v>26</v>
      </c>
      <c r="C57" s="55"/>
      <c r="D57" s="43"/>
      <c r="E57" s="43">
        <f>PersonalCare[Projected Cost]-PersonalCare[Actual Cost]</f>
        <v>0</v>
      </c>
      <c r="F57" s="3"/>
      <c r="G57" s="45" t="s">
        <v>69</v>
      </c>
      <c r="H57" s="57">
        <f>SUBTOTAL(109,Legal[Projected Cost])</f>
        <v>0</v>
      </c>
      <c r="I57" s="47">
        <f>SUBTOTAL(109,Legal[Actual Cost])</f>
        <v>0</v>
      </c>
      <c r="J57" s="47">
        <f>SUBTOTAL(109,Legal[Difference])</f>
        <v>0</v>
      </c>
    </row>
    <row r="58" spans="1:10" ht="18" customHeight="1" x14ac:dyDescent="0.25">
      <c r="A58" s="6"/>
      <c r="B58" s="38" t="s">
        <v>25</v>
      </c>
      <c r="C58" s="55"/>
      <c r="D58" s="43"/>
      <c r="E58" s="43">
        <f>PersonalCare[Projected Cost]-PersonalCare[Actual Cost]</f>
        <v>0</v>
      </c>
      <c r="F58" s="3"/>
      <c r="G58" s="25"/>
      <c r="H58" s="25"/>
      <c r="I58" s="25"/>
      <c r="J58" s="25"/>
    </row>
    <row r="59" spans="1:10" ht="18" customHeight="1" x14ac:dyDescent="0.25">
      <c r="A59" s="6"/>
      <c r="B59" s="38" t="s">
        <v>34</v>
      </c>
      <c r="C59" s="55"/>
      <c r="D59" s="43"/>
      <c r="E59" s="43">
        <f>PersonalCare[Projected Cost]-PersonalCare[Actual Cost]</f>
        <v>0</v>
      </c>
      <c r="F59" s="3"/>
    </row>
    <row r="60" spans="1:10" ht="18" customHeight="1" x14ac:dyDescent="0.25">
      <c r="A60" s="6"/>
      <c r="B60" s="38" t="s">
        <v>27</v>
      </c>
      <c r="C60" s="55"/>
      <c r="D60" s="43"/>
      <c r="E60" s="43">
        <f>PersonalCare[Projected Cost]-PersonalCare[Actual Cost]</f>
        <v>0</v>
      </c>
      <c r="F60" s="3"/>
    </row>
    <row r="61" spans="1:10" ht="18" customHeight="1" x14ac:dyDescent="0.25">
      <c r="A61" s="6"/>
      <c r="B61" s="49" t="s">
        <v>41</v>
      </c>
      <c r="C61" s="58"/>
      <c r="D61" s="50"/>
      <c r="E61" s="50">
        <f>PersonalCare[Projected Cost]-PersonalCare[Actual Cost]</f>
        <v>0</v>
      </c>
      <c r="F61" s="3"/>
    </row>
    <row r="62" spans="1:10" ht="18" customHeight="1" thickBot="1" x14ac:dyDescent="0.3">
      <c r="A62" s="6"/>
      <c r="B62" s="48" t="s">
        <v>12</v>
      </c>
      <c r="C62" s="59"/>
      <c r="D62" s="21"/>
      <c r="E62" s="21">
        <f>PersonalCare[Projected Cost]-PersonalCare[Actual Cost]</f>
        <v>0</v>
      </c>
      <c r="F62" s="3"/>
    </row>
    <row r="63" spans="1:10" ht="21" customHeight="1" thickTop="1" x14ac:dyDescent="0.25">
      <c r="A63" s="6"/>
      <c r="B63" s="45" t="s">
        <v>69</v>
      </c>
      <c r="C63" s="57">
        <f>SUBTOTAL(109,PersonalCare[Projected Cost])</f>
        <v>0</v>
      </c>
      <c r="D63" s="47">
        <f>SUBTOTAL(109,PersonalCare[Actual Cost])</f>
        <v>0</v>
      </c>
      <c r="E63" s="47">
        <f>SUBTOTAL(109,PersonalCare[Difference])</f>
        <v>0</v>
      </c>
      <c r="F63" s="15"/>
    </row>
    <row r="64" spans="1:10" ht="20.100000000000001" customHeight="1" x14ac:dyDescent="0.25"/>
  </sheetData>
  <mergeCells count="26">
    <mergeCell ref="H9:I9"/>
    <mergeCell ref="B2:J2"/>
    <mergeCell ref="C6:D6"/>
    <mergeCell ref="C7:D7"/>
    <mergeCell ref="C8:D8"/>
    <mergeCell ref="C9:D9"/>
    <mergeCell ref="B7:B9"/>
    <mergeCell ref="B4:B6"/>
    <mergeCell ref="C4:D4"/>
    <mergeCell ref="C5:D5"/>
    <mergeCell ref="H4:I4"/>
    <mergeCell ref="H5:I5"/>
    <mergeCell ref="H7:I7"/>
    <mergeCell ref="H8:I8"/>
    <mergeCell ref="H6:I6"/>
    <mergeCell ref="B46:E46"/>
    <mergeCell ref="G58:J58"/>
    <mergeCell ref="B54:E54"/>
    <mergeCell ref="G45:J45"/>
    <mergeCell ref="G51:J51"/>
    <mergeCell ref="B23:E23"/>
    <mergeCell ref="B33:E33"/>
    <mergeCell ref="B40:E40"/>
    <mergeCell ref="G22:J22"/>
    <mergeCell ref="G31:J31"/>
    <mergeCell ref="G39:J39"/>
  </mergeCells>
  <phoneticPr fontId="1" type="noConversion"/>
  <dataValidations xWindow="613" yWindow="581"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2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2:J2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4:B6" xr:uid="{00000000-0002-0000-0000-000002000000}"/>
    <dataValidation allowBlank="1" showInputMessage="1" showErrorMessage="1" prompt="Enter actual Income 1 in cell at right" sqref="C7:D7" xr:uid="{00000000-0002-0000-0000-000003000000}"/>
    <dataValidation allowBlank="1" showInputMessage="1" showErrorMessage="1" prompt="Enter actual Income 1 in this cell" sqref="E7" xr:uid="{00000000-0002-0000-0000-000004000000}"/>
    <dataValidation allowBlank="1" showInputMessage="1" showErrorMessage="1" prompt="Enter actual Extra Income in cell at right" sqref="C8:D8" xr:uid="{00000000-0002-0000-0000-000005000000}"/>
    <dataValidation allowBlank="1" showInputMessage="1" showErrorMessage="1" prompt="Enter actual Extra Income in this cell" sqref="E8" xr:uid="{00000000-0002-0000-0000-000006000000}"/>
    <dataValidation allowBlank="1" showInputMessage="1" showErrorMessage="1" prompt="Total actual monthly income is auto calculated in cell at right" sqref="C9:D9" xr:uid="{00000000-0002-0000-0000-000007000000}"/>
    <dataValidation allowBlank="1" showInputMessage="1" showErrorMessage="1" prompt="Total projected monthly income is auto calculated in this cell" sqref="E6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7:B9" xr:uid="{00000000-0002-0000-0000-000009000000}"/>
    <dataValidation allowBlank="1" showInputMessage="1" showErrorMessage="1" prompt="Total actual monthly income is auto calculated in this cell" sqref="E9" xr:uid="{00000000-0002-0000-0000-00000A000000}"/>
    <dataValidation allowBlank="1" showInputMessage="1" showErrorMessage="1" prompt="Projected Balance is auto calculated in cell J6" sqref="G7" xr:uid="{00000000-0002-0000-0000-00000B000000}"/>
    <dataValidation allowBlank="1" showInputMessage="1" showErrorMessage="1" prompt="Sample Housing expenses are in this column under this heading" sqref="B11" xr:uid="{00000000-0002-0000-0000-00000C000000}"/>
    <dataValidation allowBlank="1" showInputMessage="1" showErrorMessage="1" prompt="Enter Projected Cost in this column under this heading" sqref="C11 H52 C55 H11 H23 H33 H40 H46 C24 C34 C41 C47" xr:uid="{00000000-0002-0000-0000-00000D000000}"/>
    <dataValidation allowBlank="1" showInputMessage="1" showErrorMessage="1" prompt="Enter Actual Cost in this column under this heading" sqref="D11 D24 D55 I11 I23 I33 I40 I46 I52 D34 D41 D47" xr:uid="{00000000-0002-0000-0000-00000E000000}"/>
    <dataValidation allowBlank="1" showInputMessage="1" showErrorMessage="1" prompt="Sample Transportation expenses are in this column under this heading" sqref="B24" xr:uid="{00000000-0002-0000-0000-00000F000000}"/>
    <dataValidation allowBlank="1" showInputMessage="1" showErrorMessage="1" prompt="Enter details in Personal Care table starting below" sqref="B54:E54" xr:uid="{00000000-0002-0000-0000-000010000000}"/>
    <dataValidation allowBlank="1" showInputMessage="1" showErrorMessage="1" prompt="Enter details in Transportation table starting below" sqref="B23:E23" xr:uid="{00000000-0002-0000-0000-000011000000}"/>
    <dataValidation allowBlank="1" showInputMessage="1" showErrorMessage="1" prompt="Sample Personal Care expenses are in this column under this heading" sqref="B55" xr:uid="{00000000-0002-0000-0000-000012000000}"/>
    <dataValidation allowBlank="1" showInputMessage="1" showErrorMessage="1" prompt="Sample Entertainment expenses are in this column under this heading" sqref="G11" xr:uid="{00000000-0002-0000-0000-000013000000}"/>
    <dataValidation allowBlank="1" showInputMessage="1" showErrorMessage="1" prompt="Enter details in Loans table starting below" sqref="G22:J22" xr:uid="{00000000-0002-0000-0000-000014000000}"/>
    <dataValidation allowBlank="1" showInputMessage="1" showErrorMessage="1" prompt="Sample Loan expenses are in this column under this heading" sqref="G23" xr:uid="{00000000-0002-0000-0000-000015000000}"/>
    <dataValidation allowBlank="1" showInputMessage="1" showErrorMessage="1" prompt="Enter details in Taxes table starting below" sqref="G31:J32" xr:uid="{00000000-0002-0000-0000-000016000000}"/>
    <dataValidation allowBlank="1" showInputMessage="1" showErrorMessage="1" prompt="Sample Tax expenses are in this column under this heading" sqref="G33" xr:uid="{00000000-0002-0000-0000-000017000000}"/>
    <dataValidation allowBlank="1" showInputMessage="1" showErrorMessage="1" prompt="Enter details in Savings or Investments table starting below" sqref="G39:J39" xr:uid="{00000000-0002-0000-0000-000018000000}"/>
    <dataValidation allowBlank="1" showInputMessage="1" showErrorMessage="1" prompt="Sample Savings or Investment expenses are in this column under this heading" sqref="G40" xr:uid="{00000000-0002-0000-0000-000019000000}"/>
    <dataValidation allowBlank="1" showInputMessage="1" showErrorMessage="1" prompt="Enter details in Gifts and Donations table starting below" sqref="G45:J45" xr:uid="{00000000-0002-0000-0000-00001A000000}"/>
    <dataValidation allowBlank="1" showInputMessage="1" showErrorMessage="1" prompt="Sample Gifts and Donation expenses are in this column under this heading" sqref="G46" xr:uid="{00000000-0002-0000-0000-00001B000000}"/>
    <dataValidation allowBlank="1" showInputMessage="1" showErrorMessage="1" prompt="Enter details in Legal table starting below" sqref="G51:J51" xr:uid="{00000000-0002-0000-0000-00001C000000}"/>
    <dataValidation allowBlank="1" showInputMessage="1" showErrorMessage="1" prompt="Sample Legal expenses are in this column under this heading" sqref="G52" xr:uid="{00000000-0002-0000-0000-00001D000000}"/>
    <dataValidation allowBlank="1" showInputMessage="1" showErrorMessage="1" prompt="Total Projected Cost is auto calculated in cell J57, Total Actual Cost in cell J59, and Difference in cell J61" sqref="G58:J58" xr:uid="{00000000-0002-0000-0000-00001E000000}"/>
    <dataValidation allowBlank="1" showInputMessage="1" showErrorMessage="1" prompt="Sample Insurance expenses are in this column under this heading" sqref="B34" xr:uid="{00000000-0002-0000-0000-00001F000000}"/>
    <dataValidation allowBlank="1" showInputMessage="1" showErrorMessage="1" prompt="Sample Food expenses are in this column under this heading" sqref="B41" xr:uid="{00000000-0002-0000-0000-000020000000}"/>
    <dataValidation allowBlank="1" showInputMessage="1" showErrorMessage="1" prompt="Modify or enter Pets items in this column under this heading" sqref="B47" xr:uid="{00000000-0002-0000-0000-000021000000}"/>
    <dataValidation allowBlank="1" showInputMessage="1" showErrorMessage="1" prompt="Enter details in Insurance table starting below" sqref="B33:E33" xr:uid="{00000000-0002-0000-0000-000022000000}"/>
    <dataValidation allowBlank="1" showInputMessage="1" showErrorMessage="1" prompt="Enter details in Food table starting below" sqref="B40:E40" xr:uid="{00000000-0002-0000-0000-000023000000}"/>
    <dataValidation allowBlank="1" showInputMessage="1" showErrorMessage="1" prompt="Enter details in Pets table starting below" sqref="B46:E46" xr:uid="{00000000-0002-0000-0000-000024000000}"/>
    <dataValidation allowBlank="1" showInputMessage="1" showErrorMessage="1" prompt="Enter details in Entertainment table starting below" sqref="G10" xr:uid="{00000000-0002-0000-0000-000025000000}"/>
    <dataValidation allowBlank="1" showInputMessage="1" showErrorMessage="1" prompt="Difference is auto calculated in this column under this heading" sqref="E11 J11 E24 J23 E34 J33 E41 E47 J52 J46 J40 E55" xr:uid="{00000000-0002-0000-0000-000026000000}"/>
    <dataValidation allowBlank="1" showInputMessage="1" showErrorMessage="1" prompt="Total projected monthly income is auto calculated in cell at right" sqref="C6:D6" xr:uid="{00000000-0002-0000-0000-000027000000}"/>
    <dataValidation allowBlank="1" showInputMessage="1" showErrorMessage="1" prompt="Enter projected Income 1 in cell at right" sqref="C4:D4" xr:uid="{00000000-0002-0000-0000-000028000000}"/>
    <dataValidation allowBlank="1" showInputMessage="1" showErrorMessage="1" prompt="Enter projected Extra income in cell at right" sqref="C5:D5" xr:uid="{00000000-0002-0000-0000-000029000000}"/>
    <dataValidation allowBlank="1" showInputMessage="1" showErrorMessage="1" prompt="Enter projected Income 1 in this cell" sqref="E4" xr:uid="{00000000-0002-0000-0000-00002A000000}"/>
    <dataValidation allowBlank="1" showInputMessage="1" showErrorMessage="1" prompt="Enter projectred Extra Income in this cell" sqref="E5" xr:uid="{00000000-0002-0000-0000-00002B000000}"/>
    <dataValidation allowBlank="1" showInputMessage="1" showErrorMessage="1" prompt="Actual Balance is auto calculated in cell J7" sqref="G8" xr:uid="{00000000-0002-0000-0000-00002C000000}"/>
    <dataValidation allowBlank="1" showInputMessage="1" showErrorMessage="1" prompt="Total Projected Expense is auto calculated in this cell" sqref="J4" xr:uid="{00000000-0002-0000-0000-00002D000000}"/>
    <dataValidation allowBlank="1" showInputMessage="1" showErrorMessage="1" prompt="Total Actual Expense is auto calculated in this cell" sqref="J5" xr:uid="{00000000-0002-0000-0000-00002E000000}"/>
    <dataValidation allowBlank="1" showInputMessage="1" showErrorMessage="1" prompt="Total Expense Difference is auto calculated in this cell" sqref="J6" xr:uid="{00000000-0002-0000-0000-00002F000000}"/>
    <dataValidation allowBlank="1" showInputMessage="1" showErrorMessage="1" prompt="Total Projected Expense is auto calculated in cell J3" sqref="G4" xr:uid="{00000000-0002-0000-0000-000030000000}"/>
    <dataValidation allowBlank="1" showInputMessage="1" showErrorMessage="1" prompt="Total Actual Expense is auto calculated in cell J4" sqref="G5" xr:uid="{00000000-0002-0000-0000-000031000000}"/>
    <dataValidation allowBlank="1" showInputMessage="1" showErrorMessage="1" prompt="Total Expense Difference is auto calculated in cell at right" sqref="G6" xr:uid="{00000000-0002-0000-0000-000032000000}"/>
    <dataValidation allowBlank="1" showInputMessage="1" showErrorMessage="1" prompt="Difference in the projected versus actual balance is auto calculated in cell at right" sqref="G9:H9" xr:uid="{00000000-0002-0000-0000-000033000000}"/>
    <dataValidation allowBlank="1" showInputMessage="1" showErrorMessage="1" prompt="Projected Balance is auto calculated in this cell" sqref="J7" xr:uid="{00000000-0002-0000-0000-000034000000}"/>
    <dataValidation allowBlank="1" showInputMessage="1" showErrorMessage="1" prompt="Actual Balance is auto calculated in this cell" sqref="J8" xr:uid="{00000000-0002-0000-0000-000035000000}"/>
    <dataValidation allowBlank="1" showInputMessage="1" showErrorMessage="1" prompt="Balance Difference is auto calculated in this cell" sqref="J9" xr:uid="{00000000-0002-0000-0000-000036000000}"/>
  </dataValidations>
  <printOptions horizontalCentered="1"/>
  <pageMargins left="0.5" right="0.5" top="0.5" bottom="0.5" header="0.5" footer="0.5"/>
  <pageSetup scale="74" fitToWidth="2" fitToHeight="2" orientation="landscape" horizontalDpi="4294967292" r:id="rId1"/>
  <headerFooter differentFirst="1" alignWithMargins="0">
    <oddFooter>Page &amp;P of &amp;N</oddFooter>
  </headerFooter>
  <ignoredErrors>
    <ignoredError sqref="E26:E31 E16:E21 J13:J20 J24:J29 E35:E38 J34:J37 J41:J43 E42:E44 E48:E52 J47:J49 J53:J56 E57:E62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TM16410113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GLOBAL</cp:lastModifiedBy>
  <cp:lastPrinted>2022-09-17T01:02:50Z</cp:lastPrinted>
  <dcterms:created xsi:type="dcterms:W3CDTF">2018-04-23T07:00:55Z</dcterms:created>
  <dcterms:modified xsi:type="dcterms:W3CDTF">2022-09-17T01:03:12Z</dcterms:modified>
</cp:coreProperties>
</file>