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953a91e1d294b72" Type="http://schemas.microsoft.com/office/2006/relationships/ui/extensibility" Target="customUI/customUI.xml"/><Relationship Id="R47968f6ed1a44332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New folder (11)\Single Person Monthly Budget Template\"/>
    </mc:Choice>
  </mc:AlternateContent>
  <xr:revisionPtr revIDLastSave="0" documentId="13_ncr:1_{8DCF8CEC-AEE7-4C1B-9FDF-CA567849930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udget" sheetId="1" r:id="rId1"/>
  </sheets>
  <definedNames>
    <definedName name="_xlnm.Print_Area" localSheetId="0">Budget!$B$2:$J$63</definedName>
    <definedName name="valuevx">42.314159</definedName>
    <definedName name="vertex42_copyright" hidden="1">"© 2008-2019 Vertex42 LLC"</definedName>
    <definedName name="vertex42_id" hidden="1">"personal-monthly-budget.xlsx"</definedName>
    <definedName name="vertex42_title" hidden="1">"Personal Monthly Budget"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1" l="1"/>
  <c r="J53" i="1"/>
  <c r="J43" i="1" l="1"/>
  <c r="J17" i="1"/>
  <c r="J18" i="1"/>
  <c r="I63" i="1" l="1"/>
  <c r="H63" i="1"/>
  <c r="D63" i="1"/>
  <c r="C63" i="1"/>
  <c r="I56" i="1"/>
  <c r="H56" i="1"/>
  <c r="D56" i="1"/>
  <c r="C56" i="1"/>
  <c r="D49" i="1"/>
  <c r="C49" i="1"/>
  <c r="I45" i="1"/>
  <c r="H45" i="1"/>
  <c r="D39" i="1"/>
  <c r="C39" i="1"/>
  <c r="I35" i="1"/>
  <c r="H35" i="1"/>
  <c r="D29" i="1"/>
  <c r="C29" i="1"/>
  <c r="H21" i="1"/>
  <c r="I21" i="1"/>
  <c r="D13" i="1"/>
  <c r="C13" i="1"/>
  <c r="J39" i="1" l="1"/>
  <c r="J40" i="1"/>
  <c r="J27" i="1"/>
  <c r="J28" i="1"/>
  <c r="J29" i="1"/>
  <c r="J30" i="1"/>
  <c r="J31" i="1"/>
  <c r="J12" i="1"/>
  <c r="J13" i="1"/>
  <c r="J14" i="1"/>
  <c r="J15" i="1"/>
  <c r="J16" i="1"/>
  <c r="J19" i="1"/>
  <c r="J20" i="1"/>
  <c r="G21" i="1" l="1"/>
  <c r="G35" i="1"/>
  <c r="G45" i="1"/>
  <c r="G56" i="1"/>
  <c r="G63" i="1"/>
  <c r="B63" i="1"/>
  <c r="B56" i="1"/>
  <c r="B49" i="1"/>
  <c r="B39" i="1"/>
  <c r="B29" i="1"/>
  <c r="B13" i="1"/>
  <c r="I6" i="1"/>
  <c r="H6" i="1"/>
  <c r="I5" i="1"/>
  <c r="H5" i="1"/>
  <c r="J6" i="1" l="1"/>
  <c r="J5" i="1"/>
  <c r="J61" i="1"/>
  <c r="J42" i="1"/>
  <c r="E12" i="1"/>
  <c r="E11" i="1"/>
  <c r="E10" i="1"/>
  <c r="E9" i="1"/>
  <c r="E8" i="1"/>
  <c r="E7" i="1"/>
  <c r="E6" i="1"/>
  <c r="E5" i="1"/>
  <c r="J34" i="1"/>
  <c r="E25" i="1"/>
  <c r="J44" i="1"/>
  <c r="J41" i="1"/>
  <c r="J38" i="1"/>
  <c r="E46" i="1"/>
  <c r="E45" i="1"/>
  <c r="E44" i="1"/>
  <c r="E47" i="1"/>
  <c r="E43" i="1"/>
  <c r="E48" i="1"/>
  <c r="E42" i="1"/>
  <c r="J50" i="1"/>
  <c r="J25" i="1"/>
  <c r="J33" i="1"/>
  <c r="J32" i="1"/>
  <c r="J24" i="1"/>
  <c r="J26" i="1"/>
  <c r="J11" i="1"/>
  <c r="J21" i="1" s="1"/>
  <c r="J62" i="1"/>
  <c r="J60" i="1"/>
  <c r="J59" i="1"/>
  <c r="E38" i="1"/>
  <c r="E34" i="1"/>
  <c r="E37" i="1"/>
  <c r="E36" i="1"/>
  <c r="E35" i="1"/>
  <c r="E33" i="1"/>
  <c r="E32" i="1"/>
  <c r="J48" i="1"/>
  <c r="J51" i="1"/>
  <c r="J55" i="1"/>
  <c r="J52" i="1"/>
  <c r="J49" i="1"/>
  <c r="E62" i="1"/>
  <c r="E61" i="1"/>
  <c r="E60" i="1"/>
  <c r="E59" i="1"/>
  <c r="E53" i="1"/>
  <c r="E54" i="1"/>
  <c r="E55" i="1"/>
  <c r="E52" i="1"/>
  <c r="E28" i="1"/>
  <c r="E17" i="1"/>
  <c r="E18" i="1"/>
  <c r="E19" i="1"/>
  <c r="E20" i="1"/>
  <c r="E21" i="1"/>
  <c r="E22" i="1"/>
  <c r="E23" i="1"/>
  <c r="E24" i="1"/>
  <c r="E26" i="1"/>
  <c r="E27" i="1"/>
  <c r="E16" i="1"/>
  <c r="J45" i="1" l="1"/>
  <c r="E63" i="1"/>
  <c r="J63" i="1"/>
  <c r="E49" i="1"/>
  <c r="J56" i="1"/>
  <c r="E39" i="1"/>
  <c r="E13" i="1"/>
  <c r="E29" i="1"/>
  <c r="J35" i="1"/>
  <c r="E56" i="1"/>
  <c r="I7" i="1"/>
  <c r="H7" i="1" l="1"/>
  <c r="J7" i="1" s="1"/>
</calcChain>
</file>

<file path=xl/sharedStrings.xml><?xml version="1.0" encoding="utf-8"?>
<sst xmlns="http://schemas.openxmlformats.org/spreadsheetml/2006/main" count="137" uniqueCount="88">
  <si>
    <t>Postage</t>
  </si>
  <si>
    <t>Actual</t>
  </si>
  <si>
    <t>INCOME</t>
  </si>
  <si>
    <t>Total Income</t>
  </si>
  <si>
    <t>Total Expenses</t>
  </si>
  <si>
    <t>NET</t>
  </si>
  <si>
    <t>Interest Income</t>
  </si>
  <si>
    <t>Dividends</t>
  </si>
  <si>
    <t>Clothing</t>
  </si>
  <si>
    <t>Groceries</t>
  </si>
  <si>
    <t>Gifts Given</t>
  </si>
  <si>
    <t>Gifts Received</t>
  </si>
  <si>
    <t>Wages &amp; Tips</t>
  </si>
  <si>
    <t>MISCELLANEOUS</t>
  </si>
  <si>
    <t>HOME EXPENSES</t>
  </si>
  <si>
    <t>Electricity</t>
  </si>
  <si>
    <t>Internet</t>
  </si>
  <si>
    <t>Other</t>
  </si>
  <si>
    <t>Improvements</t>
  </si>
  <si>
    <t>Phone</t>
  </si>
  <si>
    <t>TRANSPORTATION</t>
  </si>
  <si>
    <t>Vehicle Payments</t>
  </si>
  <si>
    <t>Fuel</t>
  </si>
  <si>
    <t>Repairs</t>
  </si>
  <si>
    <t>HEALTH</t>
  </si>
  <si>
    <t>Doctor/Dentist</t>
  </si>
  <si>
    <t>Medicine/Drugs</t>
  </si>
  <si>
    <t>Health Club Dues</t>
  </si>
  <si>
    <t>ENTERTAINMENT</t>
  </si>
  <si>
    <t>Books</t>
  </si>
  <si>
    <t>Newspaper</t>
  </si>
  <si>
    <t>Magazines</t>
  </si>
  <si>
    <t>Outdoor Recreation</t>
  </si>
  <si>
    <t>Hobbies</t>
  </si>
  <si>
    <t>Sports</t>
  </si>
  <si>
    <t>SUBSCRIPTIONS</t>
  </si>
  <si>
    <t>DAILY LIVING</t>
  </si>
  <si>
    <t>Personal Supplies</t>
  </si>
  <si>
    <t>Charitable Donations</t>
  </si>
  <si>
    <t>Religious Donations</t>
  </si>
  <si>
    <t>Bank Fees</t>
  </si>
  <si>
    <t>Emergency Fund</t>
  </si>
  <si>
    <t>Investments</t>
  </si>
  <si>
    <t>SAVINGS</t>
  </si>
  <si>
    <t>OBLIGATIONS</t>
  </si>
  <si>
    <t>Federal Taxes</t>
  </si>
  <si>
    <t>State/Local Taxes</t>
  </si>
  <si>
    <t>Bus/Taxi/Train Fare</t>
  </si>
  <si>
    <t>Registration/License</t>
  </si>
  <si>
    <t>Lawn/Garden</t>
  </si>
  <si>
    <t>Furnishings/Appliances</t>
  </si>
  <si>
    <t>Cable/Satellite</t>
  </si>
  <si>
    <t>Water/Sewer/Trash</t>
  </si>
  <si>
    <t>Gas/Oil</t>
  </si>
  <si>
    <t>Mortgage/Rent</t>
  </si>
  <si>
    <t>Dining/Eating Out</t>
  </si>
  <si>
    <t>Salon/Barber</t>
  </si>
  <si>
    <t>Games</t>
  </si>
  <si>
    <t>Toys/Gadgets</t>
  </si>
  <si>
    <t>CHARITY/GIFTS</t>
  </si>
  <si>
    <t>Difference</t>
  </si>
  <si>
    <t>Transfer from Savings</t>
  </si>
  <si>
    <t>Alimony/Child Support</t>
  </si>
  <si>
    <t>[42]</t>
  </si>
  <si>
    <t>Budget</t>
  </si>
  <si>
    <t>Refunds/Reimbursements</t>
  </si>
  <si>
    <t>BUDGET SUMMARY</t>
  </si>
  <si>
    <t>Home/Rental Insurance</t>
  </si>
  <si>
    <t>Maintenance/Supplies</t>
  </si>
  <si>
    <t>Auto Insurance</t>
  </si>
  <si>
    <t>Health Insurance</t>
  </si>
  <si>
    <t>Life Insurance</t>
  </si>
  <si>
    <t>Veterinarian/Pet Care</t>
  </si>
  <si>
    <t>Dues/Memberships</t>
  </si>
  <si>
    <t>Cleaning</t>
  </si>
  <si>
    <t>Education/Lessons</t>
  </si>
  <si>
    <t>Pet Food</t>
  </si>
  <si>
    <t>Vacation/Travel</t>
  </si>
  <si>
    <t>Credit Cards</t>
  </si>
  <si>
    <t>Activities</t>
  </si>
  <si>
    <t>Fun Stuff</t>
  </si>
  <si>
    <t>Media</t>
  </si>
  <si>
    <t>Student Loans</t>
  </si>
  <si>
    <t>Other Loans</t>
  </si>
  <si>
    <t>Retirement Fund</t>
  </si>
  <si>
    <t>Education Fund</t>
  </si>
  <si>
    <t>Car Replacement</t>
  </si>
  <si>
    <t>PERSONAL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</si>
</sst>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"/>
      <color theme="0"/>
      <name val="Century Gothic"/>
      <family val="2"/>
    </font>
    <font>
      <b/>
      <sz val="10"/>
      <color theme="0"/>
      <name val="Century Gothic"/>
      <family val="2"/>
    </font>
    <font>
      <sz val="6"/>
      <color theme="0"/>
      <name val="Century Gothic"/>
      <family val="2"/>
    </font>
    <font>
      <b/>
      <u/>
      <sz val="28"/>
      <color rgb="FF099B8C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99B8C"/>
        <bgColor indexed="64"/>
      </patternFill>
    </fill>
    <fill>
      <patternFill patternType="solid">
        <fgColor rgb="FF099B8C"/>
        <bgColor theme="1"/>
      </patternFill>
    </fill>
    <fill>
      <patternFill patternType="solid">
        <fgColor rgb="FF0A518A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rgb="FF099B8C"/>
      </top>
      <bottom/>
      <diagonal/>
    </border>
    <border>
      <left/>
      <right/>
      <top style="double">
        <color rgb="FF0A518A"/>
      </top>
      <bottom/>
      <diagonal/>
    </border>
    <border>
      <left/>
      <right/>
      <top/>
      <bottom style="double">
        <color rgb="FF0A518A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40" fontId="5" fillId="0" borderId="0" xfId="2" applyNumberFormat="1" applyFont="1" applyFill="1" applyBorder="1" applyAlignment="1">
      <alignment horizontal="right" vertical="center"/>
    </xf>
    <xf numFmtId="4" fontId="2" fillId="0" borderId="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0" fontId="5" fillId="2" borderId="1" xfId="2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43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vertical="center"/>
    </xf>
    <xf numFmtId="43" fontId="5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 customBuiltin="1"/>
  </cellStyles>
  <dxfs count="16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left style="thin">
          <color indexed="55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outline="0">
        <right style="thin">
          <color indexed="55"/>
        </right>
      </border>
    </dxf>
    <dxf>
      <border>
        <top style="double">
          <color rgb="FF0A518A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A518A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double">
          <color rgb="FF099B8C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rgb="FF099B8C"/>
        </patternFill>
      </fill>
      <alignment vertical="center" textRotation="0" wrapText="0" indent="0" justifyLastLine="0" shrinkToFit="0" readingOrder="0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 xr9:uid="{00000000-0011-0000-FFFF-FFFF00000000}">
      <tableStyleElement type="wholeTable" dxfId="164"/>
      <tableStyleElement type="headerRow" dxfId="163"/>
      <tableStyleElement type="totalRow" dxfId="162"/>
      <tableStyleElement type="firstColumn" dxfId="161"/>
      <tableStyleElement type="lastColumn" dxfId="160"/>
    </tableStyle>
    <tableStyle name="V42_IncomeTable" pivot="0" count="5" xr9:uid="{00000000-0011-0000-FFFF-FFFF01000000}">
      <tableStyleElement type="wholeTable" dxfId="159"/>
      <tableStyleElement type="headerRow" dxfId="158"/>
      <tableStyleElement type="totalRow" dxfId="157"/>
      <tableStyleElement type="firstColumn" dxfId="156"/>
      <tableStyleElement type="lastColumn" dxfId="15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99B8C"/>
      <color rgb="FF0A51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E13" totalsRowCount="1" headerRowDxfId="151" dataDxfId="150" totalsRowDxfId="148" tableBorderDxfId="149" totalsRowBorderDxfId="147">
  <tableColumns count="4">
    <tableColumn id="1" xr3:uid="{00000000-0010-0000-0000-000001000000}" name="INCOME" totalsRowFunction="custom" dataDxfId="146" totalsRowDxfId="145">
      <totalsRowFormula>"Total " &amp; Table2[[#Headers],[INCOME]]</totalsRowFormula>
    </tableColumn>
    <tableColumn id="2" xr3:uid="{00000000-0010-0000-0000-000002000000}" name="Budget" totalsRowFunction="custom" dataDxfId="144" totalsRowDxfId="143" dataCellStyle="Comma">
      <totalsRowFormula>SUBTOTAL(9,Table2[Budget])</totalsRowFormula>
    </tableColumn>
    <tableColumn id="3" xr3:uid="{00000000-0010-0000-0000-000003000000}" name="Actual" totalsRowFunction="custom" dataDxfId="142" totalsRowDxfId="141" dataCellStyle="Comma">
      <totalsRowFormula>SUBTOTAL(9,Table2[Actual])</totalsRowFormula>
    </tableColumn>
    <tableColumn id="4" xr3:uid="{00000000-0010-0000-0000-000004000000}" name="Difference" totalsRowFunction="custom" dataDxfId="140" totalsRowDxfId="139" dataCellStyle="Comma">
      <calculatedColumnFormula>D5-C5</calculatedColumnFormula>
      <totalsRowFormula>SUBTOTAL(9,Table2[Difference])</totalsRowFormula>
    </tableColumn>
  </tableColumns>
  <tableStyleInfo showFirstColumn="0" showLastColumn="1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Table20" displayName="Table20" ref="B31:E39" totalsRowCount="1" headerRowDxfId="27" dataDxfId="25" totalsRowDxfId="23" headerRowBorderDxfId="26" tableBorderDxfId="24" totalsRowBorderDxfId="22">
  <tableColumns count="4">
    <tableColumn id="1" xr3:uid="{00000000-0010-0000-0900-000001000000}" name="TRANSPORTATION" totalsRowFunction="custom" dataDxfId="21" totalsRowDxfId="20">
      <totalsRowFormula>"Total " &amp; Table20[[#Headers],[TRANSPORTATION]]</totalsRowFormula>
    </tableColumn>
    <tableColumn id="2" xr3:uid="{00000000-0010-0000-0900-000002000000}" name="Budget" totalsRowFunction="custom" dataDxfId="19" totalsRowDxfId="18" dataCellStyle="Comma">
      <totalsRowFormula>SUBTOTAL(9,Table20[Budget])</totalsRowFormula>
    </tableColumn>
    <tableColumn id="3" xr3:uid="{00000000-0010-0000-0900-000003000000}" name="Actual" totalsRowFunction="custom" dataDxfId="17" totalsRowDxfId="16" dataCellStyle="Comma">
      <totalsRowFormula>SUBTOTAL(9,Table20[Actual])</totalsRowFormula>
    </tableColumn>
    <tableColumn id="4" xr3:uid="{00000000-0010-0000-0900-000004000000}" name="Difference" totalsRowFunction="custom" dataDxfId="15" totalsRowDxfId="14" dataCellStyle="Comma">
      <calculatedColumnFormula>C32-D32</calculatedColumnFormula>
      <totalsRowFormula>SUBTOTAL(9,Table20[Difference])</totalsRowFormula>
    </tableColumn>
  </tableColumns>
  <tableStyleInfo showFirstColumn="0" showLastColumn="1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Table21" displayName="Table21" ref="B41:E49" totalsRowCount="1" headerRowDxfId="13" dataDxfId="11" totalsRowDxfId="9" headerRowBorderDxfId="12" tableBorderDxfId="10" totalsRowBorderDxfId="8">
  <tableColumns count="4">
    <tableColumn id="1" xr3:uid="{00000000-0010-0000-0A00-000001000000}" name="HEALTH" totalsRowFunction="custom" dataDxfId="7" totalsRowDxfId="6">
      <totalsRowFormula>"Total " &amp; Table21[[#Headers],[HEALTH]]</totalsRowFormula>
    </tableColumn>
    <tableColumn id="2" xr3:uid="{00000000-0010-0000-0A00-000002000000}" name="Budget" totalsRowFunction="custom" dataDxfId="5" totalsRowDxfId="4" dataCellStyle="Comma">
      <totalsRowFormula>SUBTOTAL(9,Table21[Budget])</totalsRowFormula>
    </tableColumn>
    <tableColumn id="3" xr3:uid="{00000000-0010-0000-0A00-000003000000}" name="Actual" totalsRowFunction="custom" dataDxfId="3" totalsRowDxfId="2" dataCellStyle="Comma">
      <totalsRowFormula>SUBTOTAL(9,Table21[Actual])</totalsRowFormula>
    </tableColumn>
    <tableColumn id="4" xr3:uid="{00000000-0010-0000-0A00-000004000000}" name="Difference" totalsRowFunction="custom" dataDxfId="1" totalsRowDxfId="0" dataCellStyle="Comma">
      <calculatedColumnFormula>C42-D42</calculatedColumnFormula>
      <totalsRowFormula>SUBTOTAL(9,Table21[Difference])</totalsRowFormula>
    </tableColumn>
  </tableColumns>
  <tableStyleInfo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B15:E29" totalsRowCount="1" headerRowDxfId="138" dataDxfId="136" totalsRowDxfId="134" headerRowBorderDxfId="137" tableBorderDxfId="135" totalsRowBorderDxfId="133">
  <tableColumns count="4">
    <tableColumn id="1" xr3:uid="{00000000-0010-0000-0100-000001000000}" name="HOME EXPENSES" totalsRowFunction="custom" dataDxfId="132" totalsRowDxfId="131">
      <totalsRowFormula>"Total " &amp; Table5[[#Headers],[HOME EXPENSES]]</totalsRowFormula>
    </tableColumn>
    <tableColumn id="2" xr3:uid="{00000000-0010-0000-0100-000002000000}" name="Budget" totalsRowFunction="custom" dataDxfId="130" totalsRowDxfId="129" dataCellStyle="Comma">
      <totalsRowFormula>SUBTOTAL(9,Table5[Budget])</totalsRowFormula>
    </tableColumn>
    <tableColumn id="3" xr3:uid="{00000000-0010-0000-0100-000003000000}" name="Actual" totalsRowFunction="custom" dataDxfId="128" totalsRowDxfId="127" dataCellStyle="Comma">
      <totalsRowFormula>SUBTOTAL(9,Table5[Actual])</totalsRowFormula>
    </tableColumn>
    <tableColumn id="4" xr3:uid="{00000000-0010-0000-0100-000004000000}" name="Difference" totalsRowFunction="custom" dataDxfId="126" totalsRowDxfId="125" dataCellStyle="Comma">
      <calculatedColumnFormula>C16-D16</calculatedColumnFormula>
      <totalsRowFormula>SUBTOTAL(9,Table5[Difference])</totalsRowFormula>
    </tableColumn>
  </tableColumns>
  <tableStyleInfo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G10:J21" totalsRowCount="1" headerRowDxfId="124" dataDxfId="122" totalsRowDxfId="120" headerRowBorderDxfId="123" tableBorderDxfId="121" totalsRowBorderDxfId="119">
  <tableColumns count="4">
    <tableColumn id="1" xr3:uid="{00000000-0010-0000-0200-000001000000}" name="DAILY LIVING" totalsRowFunction="custom" dataDxfId="118" totalsRowDxfId="117">
      <totalsRowFormula>"Total " &amp; Table6[[#Headers],[DAILY LIVING]]</totalsRowFormula>
    </tableColumn>
    <tableColumn id="2" xr3:uid="{00000000-0010-0000-0200-000002000000}" name="Budget" totalsRowFunction="custom" dataDxfId="116" totalsRowDxfId="115" dataCellStyle="Comma">
      <totalsRowFormula>SUBTOTAL(9,Table6[Budget])</totalsRowFormula>
    </tableColumn>
    <tableColumn id="3" xr3:uid="{00000000-0010-0000-0200-000003000000}" name="Actual" totalsRowFunction="custom" dataDxfId="114" totalsRowDxfId="113" dataCellStyle="Comma">
      <totalsRowFormula>SUBTOTAL(9,Table6[Actual])</totalsRowFormula>
    </tableColumn>
    <tableColumn id="4" xr3:uid="{00000000-0010-0000-0200-000004000000}" name="Difference" totalsRowFunction="custom" dataDxfId="112" totalsRowDxfId="111" dataCellStyle="Comma">
      <calculatedColumnFormula>H11-I11</calculatedColumnFormula>
      <totalsRowFormula>SUBTOTAL(9,Table6[Difference])</totalsRowFormula>
    </tableColumn>
  </tableColumns>
  <tableStyleInfo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G23:J35" totalsRowCount="1" headerRowDxfId="110" dataDxfId="108" totalsRowDxfId="106" headerRowBorderDxfId="109" tableBorderDxfId="107" totalsRowBorderDxfId="105">
  <tableColumns count="4">
    <tableColumn id="1" xr3:uid="{00000000-0010-0000-0300-000001000000}" name="ENTERTAINMENT" totalsRowFunction="custom" dataDxfId="104" totalsRowDxfId="103">
      <totalsRowFormula>"Total " &amp; Table7[[#Headers],[ENTERTAINMENT]]</totalsRowFormula>
    </tableColumn>
    <tableColumn id="2" xr3:uid="{00000000-0010-0000-0300-000002000000}" name="Budget" totalsRowFunction="custom" dataDxfId="102" totalsRowDxfId="101" dataCellStyle="Comma">
      <totalsRowFormula>SUBTOTAL(9,Table7[Budget])</totalsRowFormula>
    </tableColumn>
    <tableColumn id="3" xr3:uid="{00000000-0010-0000-0300-000003000000}" name="Actual" totalsRowFunction="custom" dataDxfId="100" totalsRowDxfId="99" dataCellStyle="Comma">
      <totalsRowFormula>SUBTOTAL(9,Table7[Actual])</totalsRowFormula>
    </tableColumn>
    <tableColumn id="4" xr3:uid="{00000000-0010-0000-0300-000004000000}" name="Difference" totalsRowFunction="custom" dataDxfId="98" totalsRowDxfId="97" dataCellStyle="Comma">
      <calculatedColumnFormula>H24-I24</calculatedColumnFormula>
      <totalsRowFormula>SUBTOTAL(9,Table7[Difference])</totalsRowFormula>
    </tableColumn>
  </tableColumns>
  <tableStyleInfo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G37:J45" totalsRowCount="1" headerRowDxfId="96" dataDxfId="94" totalsRowDxfId="92" headerRowBorderDxfId="95" tableBorderDxfId="93" totalsRowBorderDxfId="91">
  <tableColumns count="4">
    <tableColumn id="1" xr3:uid="{00000000-0010-0000-0400-000001000000}" name="SAVINGS" totalsRowFunction="custom" dataDxfId="90" totalsRowDxfId="89">
      <totalsRowFormula>"Total " &amp; Table8[[#Headers],[SAVINGS]]</totalsRowFormula>
    </tableColumn>
    <tableColumn id="2" xr3:uid="{00000000-0010-0000-0400-000002000000}" name="Budget" totalsRowFunction="custom" dataDxfId="88" totalsRowDxfId="87">
      <totalsRowFormula>SUBTOTAL(9,Table8[Budget])</totalsRowFormula>
    </tableColumn>
    <tableColumn id="3" xr3:uid="{00000000-0010-0000-0400-000003000000}" name="Actual" totalsRowFunction="custom" dataDxfId="86" totalsRowDxfId="85">
      <totalsRowFormula>SUBTOTAL(9,Table8[Actual])</totalsRowFormula>
    </tableColumn>
    <tableColumn id="4" xr3:uid="{00000000-0010-0000-0400-000004000000}" name="Difference" totalsRowFunction="custom" dataDxfId="84" totalsRowDxfId="83" dataCellStyle="Comma">
      <calculatedColumnFormula>H38-I38</calculatedColumnFormula>
      <totalsRowFormula>SUBTOTAL(9,Table8[Difference])</totalsRowFormula>
    </tableColumn>
  </tableColumns>
  <tableStyleInfo showFirstColumn="0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0" displayName="Table10" ref="G47:J56" totalsRowCount="1" headerRowDxfId="82" dataDxfId="80" totalsRowDxfId="79" headerRowBorderDxfId="81" totalsRowBorderDxfId="78">
  <tableColumns count="4">
    <tableColumn id="1" xr3:uid="{00000000-0010-0000-0500-000001000000}" name="OBLIGATIONS" totalsRowFunction="custom" dataDxfId="77" totalsRowDxfId="76">
      <totalsRowFormula>"Total " &amp; Table10[[#Headers],[OBLIGATIONS]]</totalsRowFormula>
    </tableColumn>
    <tableColumn id="2" xr3:uid="{00000000-0010-0000-0500-000002000000}" name="Budget" totalsRowFunction="custom" dataDxfId="75" totalsRowDxfId="74" dataCellStyle="Comma">
      <totalsRowFormula>SUBTOTAL(9,Table10[Budget])</totalsRowFormula>
    </tableColumn>
    <tableColumn id="3" xr3:uid="{00000000-0010-0000-0500-000003000000}" name="Actual" totalsRowFunction="custom" dataDxfId="73" totalsRowDxfId="72" dataCellStyle="Comma">
      <totalsRowFormula>SUBTOTAL(9,Table10[Actual])</totalsRowFormula>
    </tableColumn>
    <tableColumn id="4" xr3:uid="{00000000-0010-0000-0500-000004000000}" name="Difference" totalsRowFunction="custom" dataDxfId="71" totalsRowDxfId="70" dataCellStyle="Comma">
      <calculatedColumnFormula>H48-I48</calculatedColumnFormula>
      <totalsRowFormula>SUBTOTAL(9,Table10[Difference])</totalsRowFormula>
    </tableColumn>
  </tableColumns>
  <tableStyleInfo showFirstColumn="0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Table14" displayName="Table14" ref="G58:J63" totalsRowCount="1" headerRowDxfId="69" dataDxfId="67" totalsRowDxfId="65" headerRowBorderDxfId="68" tableBorderDxfId="66" totalsRowBorderDxfId="64">
  <tableColumns count="4">
    <tableColumn id="1" xr3:uid="{00000000-0010-0000-0600-000001000000}" name="MISCELLANEOUS" totalsRowFunction="custom" dataDxfId="63" totalsRowDxfId="62">
      <totalsRowFormula>"Total " &amp; Table14[[#Headers],[MISCELLANEOUS]]</totalsRowFormula>
    </tableColumn>
    <tableColumn id="2" xr3:uid="{00000000-0010-0000-0600-000002000000}" name="Budget" totalsRowFunction="custom" dataDxfId="61" totalsRowDxfId="60" dataCellStyle="Comma">
      <totalsRowFormula>SUBTOTAL(9,Table14[Budget])</totalsRowFormula>
    </tableColumn>
    <tableColumn id="3" xr3:uid="{00000000-0010-0000-0600-000003000000}" name="Actual" totalsRowFunction="custom" dataDxfId="59" totalsRowDxfId="58" dataCellStyle="Comma">
      <totalsRowFormula>SUBTOTAL(9,Table14[Actual])</totalsRowFormula>
    </tableColumn>
    <tableColumn id="4" xr3:uid="{00000000-0010-0000-0600-000004000000}" name="Difference" totalsRowFunction="custom" dataDxfId="57" totalsRowDxfId="56" dataCellStyle="Comma">
      <calculatedColumnFormula>H59-I59</calculatedColumnFormula>
      <totalsRowFormula>SUBTOTAL(9,Table14[Difference])</totalsRowFormula>
    </tableColumn>
  </tableColumns>
  <tableStyleInfo showFirstColumn="0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7000000}" name="Table15" displayName="Table15" ref="B58:E63" totalsRowCount="1" headerRowDxfId="55" dataDxfId="53" totalsRowDxfId="51" headerRowBorderDxfId="54" tableBorderDxfId="52" totalsRowBorderDxfId="50">
  <tableColumns count="4">
    <tableColumn id="1" xr3:uid="{00000000-0010-0000-0700-000001000000}" name="SUBSCRIPTIONS" totalsRowFunction="custom" dataDxfId="49" totalsRowDxfId="48">
      <totalsRowFormula>"Total " &amp; Table15[[#Headers],[SUBSCRIPTIONS]]</totalsRowFormula>
    </tableColumn>
    <tableColumn id="2" xr3:uid="{00000000-0010-0000-0700-000002000000}" name="Budget" totalsRowFunction="custom" dataDxfId="47" totalsRowDxfId="46" dataCellStyle="Comma">
      <totalsRowFormula>SUBTOTAL(9,Table15[Budget])</totalsRowFormula>
    </tableColumn>
    <tableColumn id="3" xr3:uid="{00000000-0010-0000-0700-000003000000}" name="Actual" totalsRowFunction="custom" dataDxfId="45" totalsRowDxfId="44" dataCellStyle="Comma">
      <totalsRowFormula>SUBTOTAL(9,Table15[Actual])</totalsRowFormula>
    </tableColumn>
    <tableColumn id="4" xr3:uid="{00000000-0010-0000-0700-000004000000}" name="Difference" totalsRowFunction="custom" dataDxfId="43" totalsRowDxfId="42" dataCellStyle="Comma">
      <calculatedColumnFormula>C59-D59</calculatedColumnFormula>
      <totalsRowFormula>SUBTOTAL(9,Table15[Difference])</totalsRowFormula>
    </tableColumn>
  </tableColumns>
  <tableStyleInfo showFirstColumn="0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e19" displayName="Table19" ref="B51:E56" totalsRowCount="1" headerRowDxfId="41" dataDxfId="39" totalsRowDxfId="37" headerRowBorderDxfId="40" tableBorderDxfId="38" totalsRowBorderDxfId="36">
  <tableColumns count="4">
    <tableColumn id="1" xr3:uid="{00000000-0010-0000-0800-000001000000}" name="CHARITY/GIFTS" totalsRowFunction="custom" dataDxfId="35" totalsRowDxfId="34">
      <totalsRowFormula>"Total " &amp; Table19[[#Headers],[CHARITY/GIFTS]]</totalsRowFormula>
    </tableColumn>
    <tableColumn id="2" xr3:uid="{00000000-0010-0000-0800-000002000000}" name="Budget" totalsRowFunction="custom" dataDxfId="33" totalsRowDxfId="32" dataCellStyle="Comma">
      <totalsRowFormula>SUBTOTAL(9,Table19[Budget])</totalsRowFormula>
    </tableColumn>
    <tableColumn id="3" xr3:uid="{00000000-0010-0000-0800-000003000000}" name="Actual" totalsRowFunction="custom" dataDxfId="31" totalsRowDxfId="30" dataCellStyle="Comma">
      <totalsRowFormula>SUBTOTAL(9,Table19[Actual])</totalsRowFormula>
    </tableColumn>
    <tableColumn id="4" xr3:uid="{00000000-0010-0000-0800-000004000000}" name="Difference" totalsRowFunction="custom" dataDxfId="29" totalsRowDxfId="28" dataCellStyle="Comma">
      <calculatedColumnFormula>C52-D52</calculatedColumnFormula>
      <totalsRowFormula>SUBTOTAL(9,Table19[Difference])</totalsRowFormula>
    </tableColumn>
  </tableColumns>
  <tableStyleInfo showFirstColumn="0" showLastColumn="1" showRowStripes="0" showColumnStripes="0"/>
</table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J157"/>
  <sheetViews>
    <sheetView showGridLines="0" tabSelected="1" workbookViewId="0">
      <selection activeCell="B2" sqref="B2:J2"/>
    </sheetView>
  </sheetViews>
  <sheetFormatPr defaultRowHeight="13.5" x14ac:dyDescent="0.25"/>
  <cols>
    <col min="1" max="1" width="9" style="1"/>
    <col min="2" max="2" width="27.625" style="1" customWidth="1"/>
    <col min="3" max="5" width="9.625" style="1" customWidth="1"/>
    <col min="6" max="6" width="6.25" style="1" customWidth="1"/>
    <col min="7" max="7" width="27.625" style="1" customWidth="1"/>
    <col min="8" max="10" width="9.625" style="1" customWidth="1"/>
    <col min="11" max="16384" width="9" style="1"/>
  </cols>
  <sheetData>
    <row r="2" spans="2:10" ht="42.75" customHeight="1" x14ac:dyDescent="0.25">
      <c r="B2" s="32" t="s">
        <v>87</v>
      </c>
      <c r="C2" s="32"/>
      <c r="D2" s="32"/>
      <c r="E2" s="32"/>
      <c r="F2" s="32"/>
      <c r="G2" s="32"/>
      <c r="H2" s="32"/>
      <c r="I2" s="32"/>
      <c r="J2" s="32"/>
    </row>
    <row r="3" spans="2:10" s="2" customFormat="1" x14ac:dyDescent="0.3">
      <c r="F3" s="3"/>
    </row>
    <row r="4" spans="2:10" ht="26.25" customHeight="1" x14ac:dyDescent="0.25">
      <c r="B4" s="18" t="s">
        <v>2</v>
      </c>
      <c r="C4" s="19" t="s">
        <v>64</v>
      </c>
      <c r="D4" s="20" t="s">
        <v>1</v>
      </c>
      <c r="E4" s="20" t="s">
        <v>60</v>
      </c>
      <c r="F4" s="4" t="s">
        <v>63</v>
      </c>
      <c r="G4" s="11" t="s">
        <v>66</v>
      </c>
      <c r="H4" s="12" t="s">
        <v>64</v>
      </c>
      <c r="I4" s="12" t="s">
        <v>1</v>
      </c>
      <c r="J4" s="12" t="s">
        <v>60</v>
      </c>
    </row>
    <row r="5" spans="2:10" x14ac:dyDescent="0.25">
      <c r="B5" s="8" t="s">
        <v>12</v>
      </c>
      <c r="C5" s="15">
        <v>2000</v>
      </c>
      <c r="D5" s="15">
        <v>2000</v>
      </c>
      <c r="E5" s="9">
        <f t="shared" ref="E5:E11" si="0">D5-C5</f>
        <v>0</v>
      </c>
      <c r="G5" s="13" t="s">
        <v>3</v>
      </c>
      <c r="H5" s="14">
        <f>Table2[[#Totals],[Budget]]</f>
        <v>2000</v>
      </c>
      <c r="I5" s="14">
        <f>Table2[[#Totals],[Actual]]</f>
        <v>2000</v>
      </c>
      <c r="J5" s="14">
        <f>H5-I5</f>
        <v>0</v>
      </c>
    </row>
    <row r="6" spans="2:10" ht="14.25" thickBot="1" x14ac:dyDescent="0.3">
      <c r="B6" s="8" t="s">
        <v>6</v>
      </c>
      <c r="C6" s="15"/>
      <c r="D6" s="15"/>
      <c r="E6" s="9">
        <f t="shared" si="0"/>
        <v>0</v>
      </c>
      <c r="G6" s="13" t="s">
        <v>4</v>
      </c>
      <c r="H6" s="14">
        <f>SUM(,Table5[[#Totals],[Budget]],Table20[[#Totals],[Budget]],Table21[[#Totals],[Budget]],Table19[[#Totals],[Budget]],Table15[[#Totals],[Budget]],Table14[[#Totals],[Budget]],Table10[[#Totals],[Budget]],Table8[[#Totals],[Budget]],Table7[[#Totals],[Budget]],Table6[[#Totals],[Budget]])</f>
        <v>1345</v>
      </c>
      <c r="I6" s="14">
        <f>SUM(Table5[[#Totals],[Actual]],Table20[[#Totals],[Actual]],Table21[[#Totals],[Actual]],Table19[[#Totals],[Actual]],Table15[[#Totals],[Actual]],Table14[[#Totals],[Actual]],Table10[[#Totals],[Actual]],Table8[[#Totals],[Actual]],Table7[[#Totals],[Actual]],Table6[[#Totals],[Actual]])</f>
        <v>1486</v>
      </c>
      <c r="J6" s="14">
        <f>H6-I6</f>
        <v>-141</v>
      </c>
    </row>
    <row r="7" spans="2:10" ht="20.100000000000001" customHeight="1" thickTop="1" x14ac:dyDescent="0.25">
      <c r="B7" s="8" t="s">
        <v>7</v>
      </c>
      <c r="C7" s="15"/>
      <c r="D7" s="15"/>
      <c r="E7" s="9">
        <f t="shared" si="0"/>
        <v>0</v>
      </c>
      <c r="G7" s="16" t="s">
        <v>5</v>
      </c>
      <c r="H7" s="17">
        <f>H5-H6</f>
        <v>655</v>
      </c>
      <c r="I7" s="17">
        <f>I5-I6</f>
        <v>514</v>
      </c>
      <c r="J7" s="17">
        <f>I7-H7</f>
        <v>-141</v>
      </c>
    </row>
    <row r="8" spans="2:10" s="2" customFormat="1" x14ac:dyDescent="0.3">
      <c r="B8" s="8" t="s">
        <v>11</v>
      </c>
      <c r="C8" s="15"/>
      <c r="D8" s="15"/>
      <c r="E8" s="9">
        <f t="shared" si="0"/>
        <v>0</v>
      </c>
      <c r="G8" s="8"/>
      <c r="H8" s="8"/>
      <c r="I8" s="8"/>
      <c r="J8" s="8"/>
    </row>
    <row r="9" spans="2:10" x14ac:dyDescent="0.25">
      <c r="B9" s="8" t="s">
        <v>65</v>
      </c>
      <c r="C9" s="15"/>
      <c r="D9" s="15"/>
      <c r="E9" s="9">
        <f t="shared" si="0"/>
        <v>0</v>
      </c>
      <c r="G9" s="8"/>
      <c r="H9" s="8"/>
      <c r="I9" s="8"/>
      <c r="J9" s="8"/>
    </row>
    <row r="10" spans="2:10" ht="24.95" customHeight="1" x14ac:dyDescent="0.25">
      <c r="B10" s="8" t="s">
        <v>61</v>
      </c>
      <c r="C10" s="15"/>
      <c r="D10" s="15"/>
      <c r="E10" s="9">
        <f t="shared" si="0"/>
        <v>0</v>
      </c>
      <c r="G10" s="23" t="s">
        <v>36</v>
      </c>
      <c r="H10" s="24" t="s">
        <v>64</v>
      </c>
      <c r="I10" s="25" t="s">
        <v>1</v>
      </c>
      <c r="J10" s="25" t="s">
        <v>60</v>
      </c>
    </row>
    <row r="11" spans="2:10" x14ac:dyDescent="0.25">
      <c r="B11" s="8" t="s">
        <v>17</v>
      </c>
      <c r="C11" s="15"/>
      <c r="D11" s="15"/>
      <c r="E11" s="9">
        <f t="shared" si="0"/>
        <v>0</v>
      </c>
      <c r="G11" s="8" t="s">
        <v>9</v>
      </c>
      <c r="H11" s="15"/>
      <c r="I11" s="15"/>
      <c r="J11" s="9">
        <f t="shared" ref="J11" si="1">H11-I11</f>
        <v>0</v>
      </c>
    </row>
    <row r="12" spans="2:10" ht="14.25" thickBot="1" x14ac:dyDescent="0.3">
      <c r="B12" s="8" t="s">
        <v>17</v>
      </c>
      <c r="C12" s="15"/>
      <c r="D12" s="15"/>
      <c r="E12" s="9">
        <f>D12-C12</f>
        <v>0</v>
      </c>
      <c r="G12" s="8" t="s">
        <v>37</v>
      </c>
      <c r="H12" s="15"/>
      <c r="I12" s="15"/>
      <c r="J12" s="9">
        <f t="shared" ref="J12:J15" si="2">H12-I12</f>
        <v>0</v>
      </c>
    </row>
    <row r="13" spans="2:10" ht="20.100000000000001" customHeight="1" thickTop="1" x14ac:dyDescent="0.25">
      <c r="B13" s="16" t="str">
        <f>"Total " &amp; Table2[[#Headers],[INCOME]]</f>
        <v>Total INCOME</v>
      </c>
      <c r="C13" s="21">
        <f>SUBTOTAL(9,Table2[Budget])</f>
        <v>2000</v>
      </c>
      <c r="D13" s="21">
        <f>SUBTOTAL(9,Table2[Actual])</f>
        <v>2000</v>
      </c>
      <c r="E13" s="22">
        <f>SUBTOTAL(9,Table2[Difference])</f>
        <v>0</v>
      </c>
      <c r="G13" s="8" t="s">
        <v>8</v>
      </c>
      <c r="H13" s="15"/>
      <c r="I13" s="15"/>
      <c r="J13" s="9">
        <f t="shared" si="2"/>
        <v>0</v>
      </c>
    </row>
    <row r="14" spans="2:10" x14ac:dyDescent="0.25">
      <c r="B14" s="8"/>
      <c r="C14" s="8"/>
      <c r="D14" s="8"/>
      <c r="E14" s="8"/>
      <c r="G14" s="8" t="s">
        <v>74</v>
      </c>
      <c r="H14" s="15"/>
      <c r="I14" s="15"/>
      <c r="J14" s="9">
        <f t="shared" si="2"/>
        <v>0</v>
      </c>
    </row>
    <row r="15" spans="2:10" ht="24.95" customHeight="1" x14ac:dyDescent="0.25">
      <c r="B15" s="23" t="s">
        <v>14</v>
      </c>
      <c r="C15" s="24" t="s">
        <v>64</v>
      </c>
      <c r="D15" s="25" t="s">
        <v>1</v>
      </c>
      <c r="E15" s="25" t="s">
        <v>60</v>
      </c>
      <c r="G15" s="8" t="s">
        <v>75</v>
      </c>
      <c r="H15" s="15"/>
      <c r="I15" s="15"/>
      <c r="J15" s="9">
        <f t="shared" si="2"/>
        <v>0</v>
      </c>
    </row>
    <row r="16" spans="2:10" x14ac:dyDescent="0.25">
      <c r="B16" s="8" t="s">
        <v>54</v>
      </c>
      <c r="C16" s="15">
        <v>1100</v>
      </c>
      <c r="D16" s="15">
        <v>1100</v>
      </c>
      <c r="E16" s="9">
        <f>C16-D16</f>
        <v>0</v>
      </c>
      <c r="G16" s="8" t="s">
        <v>55</v>
      </c>
      <c r="H16" s="15"/>
      <c r="I16" s="15"/>
      <c r="J16" s="9">
        <f t="shared" ref="J16:J20" si="3">H16-I16</f>
        <v>0</v>
      </c>
    </row>
    <row r="17" spans="2:10" x14ac:dyDescent="0.25">
      <c r="B17" s="8" t="s">
        <v>67</v>
      </c>
      <c r="C17" s="15">
        <v>50</v>
      </c>
      <c r="D17" s="15">
        <v>67</v>
      </c>
      <c r="E17" s="9">
        <f t="shared" ref="E17:E28" si="4">C17-D17</f>
        <v>-17</v>
      </c>
      <c r="G17" s="8" t="s">
        <v>56</v>
      </c>
      <c r="H17" s="15"/>
      <c r="I17" s="15"/>
      <c r="J17" s="9">
        <f t="shared" ref="J17:J18" si="5">H17-I17</f>
        <v>0</v>
      </c>
    </row>
    <row r="18" spans="2:10" x14ac:dyDescent="0.25">
      <c r="B18" s="8" t="s">
        <v>15</v>
      </c>
      <c r="C18" s="15">
        <v>43</v>
      </c>
      <c r="D18" s="15">
        <v>52</v>
      </c>
      <c r="E18" s="9">
        <f t="shared" si="4"/>
        <v>-9</v>
      </c>
      <c r="G18" s="8" t="s">
        <v>76</v>
      </c>
      <c r="H18" s="15"/>
      <c r="I18" s="15"/>
      <c r="J18" s="9">
        <f t="shared" si="5"/>
        <v>0</v>
      </c>
    </row>
    <row r="19" spans="2:10" x14ac:dyDescent="0.25">
      <c r="B19" s="8" t="s">
        <v>53</v>
      </c>
      <c r="C19" s="15">
        <v>7</v>
      </c>
      <c r="D19" s="15">
        <v>7</v>
      </c>
      <c r="E19" s="9">
        <f t="shared" si="4"/>
        <v>0</v>
      </c>
      <c r="G19" s="8" t="s">
        <v>17</v>
      </c>
      <c r="H19" s="15"/>
      <c r="I19" s="15"/>
      <c r="J19" s="9">
        <f t="shared" si="3"/>
        <v>0</v>
      </c>
    </row>
    <row r="20" spans="2:10" s="5" customFormat="1" ht="14.25" thickBot="1" x14ac:dyDescent="0.3">
      <c r="B20" s="8" t="s">
        <v>52</v>
      </c>
      <c r="C20" s="15">
        <v>25</v>
      </c>
      <c r="D20" s="15">
        <v>25</v>
      </c>
      <c r="E20" s="9">
        <f t="shared" si="4"/>
        <v>0</v>
      </c>
      <c r="F20" s="1"/>
      <c r="G20" s="8" t="s">
        <v>17</v>
      </c>
      <c r="H20" s="15"/>
      <c r="I20" s="15"/>
      <c r="J20" s="9">
        <f t="shared" si="3"/>
        <v>0</v>
      </c>
    </row>
    <row r="21" spans="2:10" ht="20.100000000000001" customHeight="1" thickTop="1" x14ac:dyDescent="0.25">
      <c r="B21" s="8" t="s">
        <v>19</v>
      </c>
      <c r="C21" s="15">
        <v>35</v>
      </c>
      <c r="D21" s="15">
        <v>35</v>
      </c>
      <c r="E21" s="9">
        <f t="shared" si="4"/>
        <v>0</v>
      </c>
      <c r="G21" s="26" t="str">
        <f>"Total " &amp; Table6[[#Headers],[DAILY LIVING]]</f>
        <v>Total DAILY LIVING</v>
      </c>
      <c r="H21" s="27">
        <f>SUBTOTAL(9,Table6[Budget])</f>
        <v>0</v>
      </c>
      <c r="I21" s="27">
        <f>SUBTOTAL(9,Table6[Actual])</f>
        <v>0</v>
      </c>
      <c r="J21" s="28">
        <f>SUBTOTAL(9,Table6[Difference])</f>
        <v>0</v>
      </c>
    </row>
    <row r="22" spans="2:10" x14ac:dyDescent="0.25">
      <c r="B22" s="8" t="s">
        <v>51</v>
      </c>
      <c r="C22" s="15">
        <v>15</v>
      </c>
      <c r="D22" s="15">
        <v>15</v>
      </c>
      <c r="E22" s="9">
        <f t="shared" si="4"/>
        <v>0</v>
      </c>
      <c r="G22" s="8"/>
      <c r="H22" s="10"/>
      <c r="I22" s="10"/>
      <c r="J22" s="10"/>
    </row>
    <row r="23" spans="2:10" ht="24.95" customHeight="1" x14ac:dyDescent="0.25">
      <c r="B23" s="8" t="s">
        <v>16</v>
      </c>
      <c r="C23" s="15">
        <v>0</v>
      </c>
      <c r="D23" s="15">
        <v>150</v>
      </c>
      <c r="E23" s="9">
        <f t="shared" si="4"/>
        <v>-150</v>
      </c>
      <c r="G23" s="23" t="s">
        <v>28</v>
      </c>
      <c r="H23" s="24" t="s">
        <v>64</v>
      </c>
      <c r="I23" s="25" t="s">
        <v>1</v>
      </c>
      <c r="J23" s="25" t="s">
        <v>60</v>
      </c>
    </row>
    <row r="24" spans="2:10" x14ac:dyDescent="0.25">
      <c r="B24" s="8" t="s">
        <v>50</v>
      </c>
      <c r="C24" s="15">
        <v>0</v>
      </c>
      <c r="D24" s="15">
        <v>0</v>
      </c>
      <c r="E24" s="9">
        <f t="shared" si="4"/>
        <v>0</v>
      </c>
      <c r="G24" s="8" t="s">
        <v>79</v>
      </c>
      <c r="H24" s="15"/>
      <c r="I24" s="15"/>
      <c r="J24" s="9">
        <f t="shared" ref="J24:J34" si="6">H24-I24</f>
        <v>0</v>
      </c>
    </row>
    <row r="25" spans="2:10" x14ac:dyDescent="0.25">
      <c r="B25" s="8" t="s">
        <v>49</v>
      </c>
      <c r="C25" s="15">
        <v>20</v>
      </c>
      <c r="D25" s="15">
        <v>15</v>
      </c>
      <c r="E25" s="9">
        <f>C25-D25</f>
        <v>5</v>
      </c>
      <c r="G25" s="8" t="s">
        <v>29</v>
      </c>
      <c r="H25" s="15"/>
      <c r="I25" s="15"/>
      <c r="J25" s="9">
        <f t="shared" si="6"/>
        <v>0</v>
      </c>
    </row>
    <row r="26" spans="2:10" x14ac:dyDescent="0.25">
      <c r="B26" s="8" t="s">
        <v>68</v>
      </c>
      <c r="C26" s="15">
        <v>50</v>
      </c>
      <c r="D26" s="15">
        <v>20</v>
      </c>
      <c r="E26" s="9">
        <f t="shared" si="4"/>
        <v>30</v>
      </c>
      <c r="G26" s="8" t="s">
        <v>57</v>
      </c>
      <c r="H26" s="15"/>
      <c r="I26" s="15"/>
      <c r="J26" s="9">
        <f t="shared" si="6"/>
        <v>0</v>
      </c>
    </row>
    <row r="27" spans="2:10" x14ac:dyDescent="0.25">
      <c r="B27" s="8" t="s">
        <v>18</v>
      </c>
      <c r="C27" s="15">
        <v>0</v>
      </c>
      <c r="D27" s="15">
        <v>0</v>
      </c>
      <c r="E27" s="9">
        <f t="shared" si="4"/>
        <v>0</v>
      </c>
      <c r="G27" s="8" t="s">
        <v>80</v>
      </c>
      <c r="H27" s="15"/>
      <c r="I27" s="15"/>
      <c r="J27" s="9">
        <f t="shared" ref="J27:J31" si="7">H27-I27</f>
        <v>0</v>
      </c>
    </row>
    <row r="28" spans="2:10" ht="14.25" thickBot="1" x14ac:dyDescent="0.3">
      <c r="B28" s="8" t="s">
        <v>17</v>
      </c>
      <c r="C28" s="31">
        <v>0</v>
      </c>
      <c r="D28" s="31">
        <v>0</v>
      </c>
      <c r="E28" s="9">
        <f t="shared" si="4"/>
        <v>0</v>
      </c>
      <c r="G28" s="8" t="s">
        <v>33</v>
      </c>
      <c r="H28" s="15"/>
      <c r="I28" s="15"/>
      <c r="J28" s="9">
        <f t="shared" si="7"/>
        <v>0</v>
      </c>
    </row>
    <row r="29" spans="2:10" ht="20.100000000000001" customHeight="1" thickTop="1" x14ac:dyDescent="0.25">
      <c r="B29" s="26" t="str">
        <f>"Total " &amp; Table5[[#Headers],[HOME EXPENSES]]</f>
        <v>Total HOME EXPENSES</v>
      </c>
      <c r="C29" s="27">
        <f>SUBTOTAL(9,Table5[Budget])</f>
        <v>1345</v>
      </c>
      <c r="D29" s="27">
        <f>SUBTOTAL(9,Table5[Actual])</f>
        <v>1486</v>
      </c>
      <c r="E29" s="28">
        <f>SUBTOTAL(9,Table5[Difference])</f>
        <v>-141</v>
      </c>
      <c r="G29" s="8" t="s">
        <v>81</v>
      </c>
      <c r="H29" s="15"/>
      <c r="I29" s="15"/>
      <c r="J29" s="9">
        <f t="shared" si="7"/>
        <v>0</v>
      </c>
    </row>
    <row r="30" spans="2:10" x14ac:dyDescent="0.25">
      <c r="B30" s="8"/>
      <c r="C30" s="10"/>
      <c r="D30" s="10"/>
      <c r="E30" s="10"/>
      <c r="G30" s="8" t="s">
        <v>32</v>
      </c>
      <c r="H30" s="15"/>
      <c r="I30" s="15"/>
      <c r="J30" s="9">
        <f t="shared" si="7"/>
        <v>0</v>
      </c>
    </row>
    <row r="31" spans="2:10" ht="24.95" customHeight="1" x14ac:dyDescent="0.25">
      <c r="B31" s="23" t="s">
        <v>20</v>
      </c>
      <c r="C31" s="24" t="s">
        <v>64</v>
      </c>
      <c r="D31" s="25" t="s">
        <v>1</v>
      </c>
      <c r="E31" s="25" t="s">
        <v>60</v>
      </c>
      <c r="G31" s="8" t="s">
        <v>34</v>
      </c>
      <c r="H31" s="15"/>
      <c r="I31" s="15"/>
      <c r="J31" s="9">
        <f t="shared" si="7"/>
        <v>0</v>
      </c>
    </row>
    <row r="32" spans="2:10" x14ac:dyDescent="0.25">
      <c r="B32" s="8" t="s">
        <v>21</v>
      </c>
      <c r="C32" s="15"/>
      <c r="D32" s="15"/>
      <c r="E32" s="9">
        <f>C32-D32</f>
        <v>0</v>
      </c>
      <c r="G32" s="8" t="s">
        <v>58</v>
      </c>
      <c r="H32" s="15"/>
      <c r="I32" s="15"/>
      <c r="J32" s="9">
        <f t="shared" si="6"/>
        <v>0</v>
      </c>
    </row>
    <row r="33" spans="2:10" x14ac:dyDescent="0.25">
      <c r="B33" s="8" t="s">
        <v>69</v>
      </c>
      <c r="C33" s="15"/>
      <c r="D33" s="15"/>
      <c r="E33" s="9">
        <f t="shared" ref="E33:E38" si="8">C33-D33</f>
        <v>0</v>
      </c>
      <c r="G33" s="8" t="s">
        <v>77</v>
      </c>
      <c r="H33" s="15"/>
      <c r="I33" s="15"/>
      <c r="J33" s="9">
        <f t="shared" si="6"/>
        <v>0</v>
      </c>
    </row>
    <row r="34" spans="2:10" ht="14.25" thickBot="1" x14ac:dyDescent="0.3">
      <c r="B34" s="8" t="s">
        <v>22</v>
      </c>
      <c r="C34" s="15"/>
      <c r="D34" s="15"/>
      <c r="E34" s="9">
        <f>C34-D34</f>
        <v>0</v>
      </c>
      <c r="G34" s="8" t="s">
        <v>17</v>
      </c>
      <c r="H34" s="15"/>
      <c r="I34" s="15"/>
      <c r="J34" s="9">
        <f t="shared" si="6"/>
        <v>0</v>
      </c>
    </row>
    <row r="35" spans="2:10" ht="20.100000000000001" customHeight="1" thickTop="1" x14ac:dyDescent="0.25">
      <c r="B35" s="8" t="s">
        <v>47</v>
      </c>
      <c r="C35" s="15"/>
      <c r="D35" s="15"/>
      <c r="E35" s="9">
        <f t="shared" si="8"/>
        <v>0</v>
      </c>
      <c r="G35" s="26" t="str">
        <f>"Total " &amp; Table7[[#Headers],[ENTERTAINMENT]]</f>
        <v>Total ENTERTAINMENT</v>
      </c>
      <c r="H35" s="27">
        <f>SUBTOTAL(9,Table7[Budget])</f>
        <v>0</v>
      </c>
      <c r="I35" s="27">
        <f>SUBTOTAL(9,Table7[Actual])</f>
        <v>0</v>
      </c>
      <c r="J35" s="28">
        <f>SUBTOTAL(9,Table7[Difference])</f>
        <v>0</v>
      </c>
    </row>
    <row r="36" spans="2:10" x14ac:dyDescent="0.25">
      <c r="B36" s="8" t="s">
        <v>23</v>
      </c>
      <c r="C36" s="15"/>
      <c r="D36" s="15"/>
      <c r="E36" s="9">
        <f t="shared" si="8"/>
        <v>0</v>
      </c>
      <c r="G36" s="8"/>
      <c r="H36" s="10"/>
      <c r="I36" s="10"/>
      <c r="J36" s="10"/>
    </row>
    <row r="37" spans="2:10" ht="24.95" customHeight="1" x14ac:dyDescent="0.25">
      <c r="B37" s="8" t="s">
        <v>48</v>
      </c>
      <c r="C37" s="15"/>
      <c r="D37" s="15"/>
      <c r="E37" s="9">
        <f t="shared" si="8"/>
        <v>0</v>
      </c>
      <c r="G37" s="23" t="s">
        <v>43</v>
      </c>
      <c r="H37" s="24" t="s">
        <v>64</v>
      </c>
      <c r="I37" s="25" t="s">
        <v>1</v>
      </c>
      <c r="J37" s="25" t="s">
        <v>60</v>
      </c>
    </row>
    <row r="38" spans="2:10" ht="14.25" thickBot="1" x14ac:dyDescent="0.3">
      <c r="B38" s="8" t="s">
        <v>17</v>
      </c>
      <c r="C38" s="15"/>
      <c r="D38" s="15"/>
      <c r="E38" s="9">
        <f t="shared" si="8"/>
        <v>0</v>
      </c>
      <c r="G38" s="8" t="s">
        <v>41</v>
      </c>
      <c r="H38" s="15"/>
      <c r="I38" s="15"/>
      <c r="J38" s="9">
        <f>H38-I38</f>
        <v>0</v>
      </c>
    </row>
    <row r="39" spans="2:10" ht="20.100000000000001" customHeight="1" thickTop="1" x14ac:dyDescent="0.25">
      <c r="B39" s="26" t="str">
        <f>"Total " &amp; Table20[[#Headers],[TRANSPORTATION]]</f>
        <v>Total TRANSPORTATION</v>
      </c>
      <c r="C39" s="27">
        <f>SUBTOTAL(9,Table20[Budget])</f>
        <v>0</v>
      </c>
      <c r="D39" s="27">
        <f>SUBTOTAL(9,Table20[Actual])</f>
        <v>0</v>
      </c>
      <c r="E39" s="28">
        <f>SUBTOTAL(9,Table20[Difference])</f>
        <v>0</v>
      </c>
      <c r="G39" s="8" t="s">
        <v>86</v>
      </c>
      <c r="H39" s="15"/>
      <c r="I39" s="15"/>
      <c r="J39" s="9">
        <f t="shared" ref="J39:J40" si="9">H39-I39</f>
        <v>0</v>
      </c>
    </row>
    <row r="40" spans="2:10" x14ac:dyDescent="0.25">
      <c r="B40" s="8"/>
      <c r="C40" s="10"/>
      <c r="D40" s="10"/>
      <c r="E40" s="10"/>
      <c r="G40" s="8" t="s">
        <v>84</v>
      </c>
      <c r="H40" s="15"/>
      <c r="I40" s="15"/>
      <c r="J40" s="9">
        <f t="shared" si="9"/>
        <v>0</v>
      </c>
    </row>
    <row r="41" spans="2:10" ht="24.95" customHeight="1" x14ac:dyDescent="0.25">
      <c r="B41" s="23" t="s">
        <v>24</v>
      </c>
      <c r="C41" s="24" t="s">
        <v>64</v>
      </c>
      <c r="D41" s="25" t="s">
        <v>1</v>
      </c>
      <c r="E41" s="25" t="s">
        <v>60</v>
      </c>
      <c r="G41" s="8" t="s">
        <v>42</v>
      </c>
      <c r="H41" s="15"/>
      <c r="I41" s="15"/>
      <c r="J41" s="9">
        <f>H41-I41</f>
        <v>0</v>
      </c>
    </row>
    <row r="42" spans="2:10" x14ac:dyDescent="0.25">
      <c r="B42" s="8" t="s">
        <v>70</v>
      </c>
      <c r="C42" s="15"/>
      <c r="D42" s="15"/>
      <c r="E42" s="9">
        <f t="shared" ref="E42:E48" si="10">C42-D42</f>
        <v>0</v>
      </c>
      <c r="G42" s="8" t="s">
        <v>85</v>
      </c>
      <c r="H42" s="15"/>
      <c r="I42" s="15"/>
      <c r="J42" s="9">
        <f>H42-I42</f>
        <v>0</v>
      </c>
    </row>
    <row r="43" spans="2:10" x14ac:dyDescent="0.25">
      <c r="B43" s="8" t="s">
        <v>25</v>
      </c>
      <c r="C43" s="15"/>
      <c r="D43" s="15"/>
      <c r="E43" s="9">
        <f t="shared" si="10"/>
        <v>0</v>
      </c>
      <c r="G43" s="8" t="s">
        <v>17</v>
      </c>
      <c r="H43" s="15"/>
      <c r="I43" s="15"/>
      <c r="J43" s="9">
        <f>H43-I43</f>
        <v>0</v>
      </c>
    </row>
    <row r="44" spans="2:10" ht="14.25" thickBot="1" x14ac:dyDescent="0.3">
      <c r="B44" s="8" t="s">
        <v>26</v>
      </c>
      <c r="C44" s="15"/>
      <c r="D44" s="15"/>
      <c r="E44" s="9">
        <f t="shared" si="10"/>
        <v>0</v>
      </c>
      <c r="G44" s="8" t="s">
        <v>17</v>
      </c>
      <c r="H44" s="15"/>
      <c r="I44" s="15"/>
      <c r="J44" s="9">
        <f>H44-I44</f>
        <v>0</v>
      </c>
    </row>
    <row r="45" spans="2:10" ht="20.100000000000001" customHeight="1" thickTop="1" x14ac:dyDescent="0.25">
      <c r="B45" s="8" t="s">
        <v>27</v>
      </c>
      <c r="C45" s="15"/>
      <c r="D45" s="15"/>
      <c r="E45" s="9">
        <f t="shared" si="10"/>
        <v>0</v>
      </c>
      <c r="G45" s="26" t="str">
        <f>"Total " &amp; Table8[[#Headers],[SAVINGS]]</f>
        <v>Total SAVINGS</v>
      </c>
      <c r="H45" s="27">
        <f>SUBTOTAL(9,Table8[Budget])</f>
        <v>0</v>
      </c>
      <c r="I45" s="27">
        <f>SUBTOTAL(9,Table8[Actual])</f>
        <v>0</v>
      </c>
      <c r="J45" s="28">
        <f>SUBTOTAL(9,Table8[Difference])</f>
        <v>0</v>
      </c>
    </row>
    <row r="46" spans="2:10" x14ac:dyDescent="0.25">
      <c r="B46" s="8" t="s">
        <v>71</v>
      </c>
      <c r="C46" s="15"/>
      <c r="D46" s="15"/>
      <c r="E46" s="9">
        <f t="shared" si="10"/>
        <v>0</v>
      </c>
      <c r="G46" s="8"/>
      <c r="H46" s="10"/>
      <c r="I46" s="10"/>
      <c r="J46" s="10"/>
    </row>
    <row r="47" spans="2:10" ht="24.95" customHeight="1" x14ac:dyDescent="0.25">
      <c r="B47" s="8" t="s">
        <v>72</v>
      </c>
      <c r="C47" s="15"/>
      <c r="D47" s="15"/>
      <c r="E47" s="9">
        <f t="shared" si="10"/>
        <v>0</v>
      </c>
      <c r="G47" s="23" t="s">
        <v>44</v>
      </c>
      <c r="H47" s="24" t="s">
        <v>64</v>
      </c>
      <c r="I47" s="25" t="s">
        <v>1</v>
      </c>
      <c r="J47" s="25" t="s">
        <v>60</v>
      </c>
    </row>
    <row r="48" spans="2:10" ht="14.25" thickBot="1" x14ac:dyDescent="0.3">
      <c r="B48" s="8" t="s">
        <v>17</v>
      </c>
      <c r="C48" s="15"/>
      <c r="D48" s="15"/>
      <c r="E48" s="9">
        <f t="shared" si="10"/>
        <v>0</v>
      </c>
      <c r="G48" s="8" t="s">
        <v>82</v>
      </c>
      <c r="H48" s="15"/>
      <c r="I48" s="15"/>
      <c r="J48" s="9">
        <f t="shared" ref="J48:J55" si="11">H48-I48</f>
        <v>0</v>
      </c>
    </row>
    <row r="49" spans="2:10" ht="20.100000000000001" customHeight="1" thickTop="1" x14ac:dyDescent="0.25">
      <c r="B49" s="26" t="str">
        <f>"Total " &amp; Table21[[#Headers],[HEALTH]]</f>
        <v>Total HEALTH</v>
      </c>
      <c r="C49" s="27">
        <f>SUBTOTAL(9,Table21[Budget])</f>
        <v>0</v>
      </c>
      <c r="D49" s="27">
        <f>SUBTOTAL(9,Table21[Actual])</f>
        <v>0</v>
      </c>
      <c r="E49" s="28">
        <f>SUBTOTAL(9,Table21[Difference])</f>
        <v>0</v>
      </c>
      <c r="G49" s="8" t="s">
        <v>78</v>
      </c>
      <c r="H49" s="15"/>
      <c r="I49" s="15"/>
      <c r="J49" s="9">
        <f t="shared" si="11"/>
        <v>0</v>
      </c>
    </row>
    <row r="50" spans="2:10" x14ac:dyDescent="0.25">
      <c r="B50" s="8"/>
      <c r="C50" s="10"/>
      <c r="D50" s="10"/>
      <c r="E50" s="10"/>
      <c r="G50" s="8" t="s">
        <v>83</v>
      </c>
      <c r="H50" s="15"/>
      <c r="I50" s="15"/>
      <c r="J50" s="9">
        <f t="shared" si="11"/>
        <v>0</v>
      </c>
    </row>
    <row r="51" spans="2:10" ht="24.95" customHeight="1" x14ac:dyDescent="0.25">
      <c r="B51" s="23" t="s">
        <v>59</v>
      </c>
      <c r="C51" s="24" t="s">
        <v>64</v>
      </c>
      <c r="D51" s="25" t="s">
        <v>1</v>
      </c>
      <c r="E51" s="25" t="s">
        <v>60</v>
      </c>
      <c r="G51" s="8" t="s">
        <v>62</v>
      </c>
      <c r="H51" s="15"/>
      <c r="I51" s="15"/>
      <c r="J51" s="9">
        <f t="shared" si="11"/>
        <v>0</v>
      </c>
    </row>
    <row r="52" spans="2:10" x14ac:dyDescent="0.25">
      <c r="B52" s="8" t="s">
        <v>10</v>
      </c>
      <c r="C52" s="15"/>
      <c r="D52" s="15"/>
      <c r="E52" s="9">
        <f t="shared" ref="E52:E55" si="12">C52-D52</f>
        <v>0</v>
      </c>
      <c r="G52" s="8" t="s">
        <v>45</v>
      </c>
      <c r="H52" s="15"/>
      <c r="I52" s="15"/>
      <c r="J52" s="9">
        <f t="shared" si="11"/>
        <v>0</v>
      </c>
    </row>
    <row r="53" spans="2:10" x14ac:dyDescent="0.25">
      <c r="B53" s="8" t="s">
        <v>38</v>
      </c>
      <c r="C53" s="15"/>
      <c r="D53" s="15"/>
      <c r="E53" s="9">
        <f t="shared" si="12"/>
        <v>0</v>
      </c>
      <c r="G53" s="8" t="s">
        <v>46</v>
      </c>
      <c r="H53" s="15"/>
      <c r="I53" s="15"/>
      <c r="J53" s="9">
        <f t="shared" ref="J53:J54" si="13">H53-I53</f>
        <v>0</v>
      </c>
    </row>
    <row r="54" spans="2:10" x14ac:dyDescent="0.25">
      <c r="B54" s="8" t="s">
        <v>39</v>
      </c>
      <c r="C54" s="15"/>
      <c r="D54" s="15"/>
      <c r="E54" s="9">
        <f t="shared" si="12"/>
        <v>0</v>
      </c>
      <c r="G54" s="8" t="s">
        <v>17</v>
      </c>
      <c r="H54" s="15"/>
      <c r="I54" s="15"/>
      <c r="J54" s="9">
        <f t="shared" si="13"/>
        <v>0</v>
      </c>
    </row>
    <row r="55" spans="2:10" ht="14.25" thickBot="1" x14ac:dyDescent="0.3">
      <c r="B55" s="8" t="s">
        <v>17</v>
      </c>
      <c r="C55" s="15"/>
      <c r="D55" s="15"/>
      <c r="E55" s="9">
        <f t="shared" si="12"/>
        <v>0</v>
      </c>
      <c r="G55" s="8" t="s">
        <v>17</v>
      </c>
      <c r="H55" s="15"/>
      <c r="I55" s="15"/>
      <c r="J55" s="9">
        <f t="shared" si="11"/>
        <v>0</v>
      </c>
    </row>
    <row r="56" spans="2:10" ht="20.100000000000001" customHeight="1" thickTop="1" x14ac:dyDescent="0.25">
      <c r="B56" s="26" t="str">
        <f>"Total " &amp; Table19[[#Headers],[CHARITY/GIFTS]]</f>
        <v>Total CHARITY/GIFTS</v>
      </c>
      <c r="C56" s="27">
        <f>SUBTOTAL(9,Table19[Budget])</f>
        <v>0</v>
      </c>
      <c r="D56" s="27">
        <f>SUBTOTAL(9,Table19[Actual])</f>
        <v>0</v>
      </c>
      <c r="E56" s="28">
        <f>SUBTOTAL(9,Table19[Difference])</f>
        <v>0</v>
      </c>
      <c r="G56" s="26" t="str">
        <f>"Total " &amp; Table10[[#Headers],[OBLIGATIONS]]</f>
        <v>Total OBLIGATIONS</v>
      </c>
      <c r="H56" s="27">
        <f>SUBTOTAL(9,Table10[Budget])</f>
        <v>0</v>
      </c>
      <c r="I56" s="27">
        <f>SUBTOTAL(9,Table10[Actual])</f>
        <v>0</v>
      </c>
      <c r="J56" s="28">
        <f>SUBTOTAL(9,Table10[Difference])</f>
        <v>0</v>
      </c>
    </row>
    <row r="57" spans="2:10" x14ac:dyDescent="0.25">
      <c r="B57" s="8"/>
      <c r="C57" s="10"/>
      <c r="D57" s="10"/>
      <c r="E57" s="10"/>
      <c r="G57" s="8"/>
      <c r="H57" s="10"/>
      <c r="I57" s="10"/>
      <c r="J57" s="10"/>
    </row>
    <row r="58" spans="2:10" ht="24.95" customHeight="1" x14ac:dyDescent="0.25">
      <c r="B58" s="23" t="s">
        <v>35</v>
      </c>
      <c r="C58" s="24" t="s">
        <v>64</v>
      </c>
      <c r="D58" s="25" t="s">
        <v>1</v>
      </c>
      <c r="E58" s="25" t="s">
        <v>60</v>
      </c>
      <c r="G58" s="23" t="s">
        <v>13</v>
      </c>
      <c r="H58" s="24" t="s">
        <v>64</v>
      </c>
      <c r="I58" s="25" t="s">
        <v>1</v>
      </c>
      <c r="J58" s="25" t="s">
        <v>60</v>
      </c>
    </row>
    <row r="59" spans="2:10" x14ac:dyDescent="0.25">
      <c r="B59" s="8" t="s">
        <v>30</v>
      </c>
      <c r="C59" s="15"/>
      <c r="D59" s="15"/>
      <c r="E59" s="9">
        <f t="shared" ref="E59:E62" si="14">C59-D59</f>
        <v>0</v>
      </c>
      <c r="G59" s="8" t="s">
        <v>40</v>
      </c>
      <c r="H59" s="15"/>
      <c r="I59" s="15"/>
      <c r="J59" s="9">
        <f t="shared" ref="J59:J62" si="15">H59-I59</f>
        <v>0</v>
      </c>
    </row>
    <row r="60" spans="2:10" x14ac:dyDescent="0.25">
      <c r="B60" s="8" t="s">
        <v>31</v>
      </c>
      <c r="C60" s="15"/>
      <c r="D60" s="15"/>
      <c r="E60" s="9">
        <f t="shared" si="14"/>
        <v>0</v>
      </c>
      <c r="G60" s="8" t="s">
        <v>0</v>
      </c>
      <c r="H60" s="15"/>
      <c r="I60" s="15"/>
      <c r="J60" s="9">
        <f t="shared" si="15"/>
        <v>0</v>
      </c>
    </row>
    <row r="61" spans="2:10" x14ac:dyDescent="0.25">
      <c r="B61" s="8" t="s">
        <v>73</v>
      </c>
      <c r="C61" s="15"/>
      <c r="D61" s="15"/>
      <c r="E61" s="9">
        <f t="shared" si="14"/>
        <v>0</v>
      </c>
      <c r="G61" s="8" t="s">
        <v>17</v>
      </c>
      <c r="H61" s="15"/>
      <c r="I61" s="15"/>
      <c r="J61" s="9">
        <f t="shared" si="15"/>
        <v>0</v>
      </c>
    </row>
    <row r="62" spans="2:10" ht="14.25" thickBot="1" x14ac:dyDescent="0.3">
      <c r="B62" s="8" t="s">
        <v>17</v>
      </c>
      <c r="C62" s="15"/>
      <c r="D62" s="15"/>
      <c r="E62" s="9">
        <f t="shared" si="14"/>
        <v>0</v>
      </c>
      <c r="G62" s="8" t="s">
        <v>17</v>
      </c>
      <c r="H62" s="15"/>
      <c r="I62" s="15"/>
      <c r="J62" s="9">
        <f t="shared" si="15"/>
        <v>0</v>
      </c>
    </row>
    <row r="63" spans="2:10" ht="20.100000000000001" customHeight="1" thickTop="1" x14ac:dyDescent="0.25">
      <c r="B63" s="26" t="str">
        <f>"Total " &amp; Table15[[#Headers],[SUBSCRIPTIONS]]</f>
        <v>Total SUBSCRIPTIONS</v>
      </c>
      <c r="C63" s="27">
        <f>SUBTOTAL(9,Table15[Budget])</f>
        <v>0</v>
      </c>
      <c r="D63" s="27">
        <f>SUBTOTAL(9,Table15[Actual])</f>
        <v>0</v>
      </c>
      <c r="E63" s="28">
        <f>SUBTOTAL(9,Table15[Difference])</f>
        <v>0</v>
      </c>
      <c r="G63" s="26" t="str">
        <f>"Total " &amp; Table14[[#Headers],[MISCELLANEOUS]]</f>
        <v>Total MISCELLANEOUS</v>
      </c>
      <c r="H63" s="29">
        <f>SUBTOTAL(9,Table14[Budget])</f>
        <v>0</v>
      </c>
      <c r="I63" s="29">
        <f>SUBTOTAL(9,Table14[Actual])</f>
        <v>0</v>
      </c>
      <c r="J63" s="30">
        <f>SUBTOTAL(9,Table14[Difference])</f>
        <v>0</v>
      </c>
    </row>
    <row r="64" spans="2:10" x14ac:dyDescent="0.25">
      <c r="G64" s="6"/>
    </row>
    <row r="65" spans="6:7" x14ac:dyDescent="0.25">
      <c r="G65" s="6"/>
    </row>
    <row r="66" spans="6:7" x14ac:dyDescent="0.25">
      <c r="G66" s="6"/>
    </row>
    <row r="67" spans="6:7" x14ac:dyDescent="0.25">
      <c r="G67" s="6"/>
    </row>
    <row r="68" spans="6:7" x14ac:dyDescent="0.25">
      <c r="G68" s="6"/>
    </row>
    <row r="69" spans="6:7" x14ac:dyDescent="0.25">
      <c r="G69" s="6"/>
    </row>
    <row r="72" spans="6:7" x14ac:dyDescent="0.25">
      <c r="G72" s="6"/>
    </row>
    <row r="73" spans="6:7" x14ac:dyDescent="0.25">
      <c r="G73" s="6"/>
    </row>
    <row r="74" spans="6:7" x14ac:dyDescent="0.25">
      <c r="G74" s="6"/>
    </row>
    <row r="75" spans="6:7" x14ac:dyDescent="0.25">
      <c r="F75" s="6"/>
      <c r="G75" s="6"/>
    </row>
    <row r="76" spans="6:7" x14ac:dyDescent="0.25">
      <c r="F76" s="6"/>
      <c r="G76" s="6"/>
    </row>
    <row r="77" spans="6:7" x14ac:dyDescent="0.25">
      <c r="F77" s="6"/>
      <c r="G77" s="6"/>
    </row>
    <row r="78" spans="6:7" x14ac:dyDescent="0.25">
      <c r="F78" s="6"/>
      <c r="G78" s="6"/>
    </row>
    <row r="79" spans="6:7" x14ac:dyDescent="0.25">
      <c r="G79" s="6"/>
    </row>
    <row r="80" spans="6:7" x14ac:dyDescent="0.25">
      <c r="G80" s="6"/>
    </row>
    <row r="81" spans="6:7" x14ac:dyDescent="0.25">
      <c r="F81" s="6"/>
      <c r="G81" s="6"/>
    </row>
    <row r="82" spans="6:7" x14ac:dyDescent="0.25">
      <c r="F82" s="6"/>
    </row>
    <row r="83" spans="6:7" x14ac:dyDescent="0.25">
      <c r="F83" s="6"/>
    </row>
    <row r="84" spans="6:7" x14ac:dyDescent="0.25">
      <c r="F84" s="7" t="s">
        <v>63</v>
      </c>
    </row>
    <row r="85" spans="6:7" x14ac:dyDescent="0.25">
      <c r="F85" s="6"/>
    </row>
    <row r="86" spans="6:7" x14ac:dyDescent="0.25">
      <c r="F86" s="6"/>
    </row>
    <row r="87" spans="6:7" x14ac:dyDescent="0.25">
      <c r="F87" s="6"/>
    </row>
    <row r="88" spans="6:7" x14ac:dyDescent="0.25">
      <c r="F88" s="6"/>
    </row>
    <row r="89" spans="6:7" x14ac:dyDescent="0.25">
      <c r="F89" s="6"/>
    </row>
    <row r="92" spans="6:7" x14ac:dyDescent="0.25">
      <c r="F92" s="6"/>
    </row>
    <row r="93" spans="6:7" x14ac:dyDescent="0.25">
      <c r="F93" s="6"/>
    </row>
    <row r="94" spans="6:7" x14ac:dyDescent="0.25">
      <c r="F94" s="6"/>
    </row>
    <row r="95" spans="6:7" x14ac:dyDescent="0.25">
      <c r="F95" s="6"/>
    </row>
    <row r="96" spans="6:7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6"/>
    </row>
    <row r="100" spans="6:6" x14ac:dyDescent="0.25">
      <c r="F100" s="6"/>
    </row>
    <row r="101" spans="6:6" x14ac:dyDescent="0.25">
      <c r="F101" s="6"/>
    </row>
    <row r="122" spans="7:7" x14ac:dyDescent="0.25">
      <c r="G122" s="6"/>
    </row>
    <row r="123" spans="7:7" x14ac:dyDescent="0.25">
      <c r="G123" s="6"/>
    </row>
    <row r="124" spans="7:7" x14ac:dyDescent="0.25">
      <c r="G124" s="6"/>
    </row>
    <row r="125" spans="7:7" x14ac:dyDescent="0.25">
      <c r="G125" s="6"/>
    </row>
    <row r="126" spans="7:7" x14ac:dyDescent="0.25">
      <c r="G126" s="6"/>
    </row>
    <row r="127" spans="7:7" x14ac:dyDescent="0.25">
      <c r="G127" s="6"/>
    </row>
    <row r="128" spans="7:7" x14ac:dyDescent="0.25">
      <c r="G128" s="6"/>
    </row>
    <row r="131" spans="6:7" x14ac:dyDescent="0.25">
      <c r="G131" s="6"/>
    </row>
    <row r="132" spans="6:7" x14ac:dyDescent="0.25">
      <c r="G132" s="6"/>
    </row>
    <row r="133" spans="6:7" x14ac:dyDescent="0.25">
      <c r="G133" s="6"/>
    </row>
    <row r="134" spans="6:7" x14ac:dyDescent="0.25">
      <c r="G134" s="6"/>
    </row>
    <row r="135" spans="6:7" x14ac:dyDescent="0.25">
      <c r="G135" s="6"/>
    </row>
    <row r="136" spans="6:7" x14ac:dyDescent="0.25">
      <c r="G136" s="6"/>
    </row>
    <row r="137" spans="6:7" x14ac:dyDescent="0.25">
      <c r="G137" s="6"/>
    </row>
    <row r="142" spans="6:7" x14ac:dyDescent="0.25">
      <c r="F142" s="6"/>
    </row>
    <row r="143" spans="6:7" x14ac:dyDescent="0.25">
      <c r="F143" s="6"/>
    </row>
    <row r="144" spans="6:7" x14ac:dyDescent="0.25">
      <c r="F144" s="6"/>
    </row>
    <row r="145" spans="6:6" x14ac:dyDescent="0.25">
      <c r="F145" s="6"/>
    </row>
    <row r="146" spans="6:6" x14ac:dyDescent="0.25">
      <c r="F146" s="6"/>
    </row>
    <row r="147" spans="6:6" x14ac:dyDescent="0.25">
      <c r="F147" s="6"/>
    </row>
    <row r="148" spans="6:6" x14ac:dyDescent="0.25">
      <c r="F148" s="6"/>
    </row>
    <row r="151" spans="6:6" x14ac:dyDescent="0.25">
      <c r="F151" s="6"/>
    </row>
    <row r="152" spans="6:6" x14ac:dyDescent="0.25">
      <c r="F152" s="6"/>
    </row>
    <row r="153" spans="6:6" x14ac:dyDescent="0.25">
      <c r="F153" s="6"/>
    </row>
    <row r="154" spans="6:6" x14ac:dyDescent="0.25">
      <c r="F154" s="6"/>
    </row>
    <row r="155" spans="6:6" x14ac:dyDescent="0.25">
      <c r="F155" s="6"/>
    </row>
    <row r="156" spans="6:6" x14ac:dyDescent="0.25">
      <c r="F156" s="6"/>
    </row>
    <row r="157" spans="6:6" x14ac:dyDescent="0.25">
      <c r="F157" s="6"/>
    </row>
  </sheetData>
  <mergeCells count="1">
    <mergeCell ref="B2:J2"/>
  </mergeCells>
  <phoneticPr fontId="0" type="noConversion"/>
  <conditionalFormatting sqref="E32:E38 E52:E55 E59:E62 E16:E28 E5:E12 E42:E48 J59:J62 J11:J20 J38:J44 J24:J34 J48:J52 J55">
    <cfRule type="cellIs" dxfId="154" priority="5" stopIfTrue="1" operator="lessThan">
      <formula>0</formula>
    </cfRule>
  </conditionalFormatting>
  <conditionalFormatting sqref="C4">
    <cfRule type="containsText" priority="3" operator="containsText" text="Vertex42.com">
      <formula>NOT(ISERROR(SEARCH("Vertex42.com",C4)))</formula>
    </cfRule>
  </conditionalFormatting>
  <conditionalFormatting sqref="J53">
    <cfRule type="cellIs" dxfId="153" priority="2" stopIfTrue="1" operator="lessThan">
      <formula>0</formula>
    </cfRule>
  </conditionalFormatting>
  <conditionalFormatting sqref="J54">
    <cfRule type="cellIs" dxfId="152" priority="1" stopIfTrue="1" operator="lessThan">
      <formula>0</formula>
    </cfRule>
  </conditionalFormatting>
  <printOptions horizontalCentered="1"/>
  <pageMargins left="0.5" right="0.5" top="0.35" bottom="0.35" header="0.42" footer="0.25"/>
  <pageSetup scale="73" orientation="portrait" r:id="rId1"/>
  <headerFooter alignWithMargins="0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UI/_rels/customUI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0.png"/></Relationships>
</file>

<file path=customUI/_rels/customUI14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.png"/><Relationship Id="personal-monthly-budget_180" Type="http://schemas.openxmlformats.org/officeDocument/2006/relationships/image" Target="images/personal-monthly-budget_180.png"/></Relationships>
</file>

<file path=customUI/customUI.xml><?xml version="1.0" encoding="utf-8"?>
<!-- File created by www.vertex42.com (c) Vertex42 LLC. All rights reserved. -->
<customUI xmlns="http://schemas.microsoft.com/office/2006/01/customui">
</customUI>
</file>

<file path=customUI/customUI14.xml><?xml version="1.0" encoding="utf-8"?>
<!-- File created by www.vertex42.com (c) Vertex42 LLC -->
<customUI xmlns="http://schemas.microsoft.com/office/2009/07/customui" loadImage="LoadImageFromThisWorkbook">
  <backstage>
    <tab id="a1" label="About Vertex42" columnWidthPercent="40">
      <firstColumn>
        <group id="g_topLogo">
          <topItems>
            <layoutContainer id="c_topLogo">
              <hyperlink id="link_image" label="Click here to visit Vertex42.com" target="http://www.vertex42.com/?ref=bsimg" image="vertex42_logo" screentip="Visit Vertex42.com"/>
            </layoutContainer>
          </topItems>
        </group>
        <group id="g_about" label="About Vertex42" helperText="Vertex42.com provides professionally designed spreadsheet and document templates for business, education and home use.">
          <topItems>
            <hyperlink id="link_about" label="Click here to visit Vertex42.com" target="http://www.vertex42.com/?ref=bsxml"/>
            <labelControl id="spacer_below_link" label=" "/>
          </topItems>
        </group>
        <group id="g_resources" label="More Templates by Vertex42.com">
          <topItems>
            <layoutContainer id="resources_1" layoutChildren="vertical">
              <hyperlink id="link_resource_1" label="Templates for Excel" target="http://www.vertex42.com/ExcelTemplates/?ref=bsres"/>
              <hyperlink id="link_resource_2" label="Templates for Word" target="http://www.vertex42.com/WordTemplates/?ref=bsres"/>
              <hyperlink id="link_resource_3" label="Calendar Templates" target="http://www.vertex42.com/calendars/?ref=bsres"/>
              <hyperlink id="link_resource_4" label="Financial Calculators" target="http://www.vertex42.com/Calculators/?ref=bsres"/>
              <hyperlink id="link_resource_5" label="Template Gallery Add-in" target="http://www.vertex42.com/apps/?ref=bsres"/>
            </layoutContainer>
          </topItems>
        </group>
      </firstColumn>
      <secondColumn>
        <group id="g_description" label="Personal Monthly Budget" helperText="A monthly budget worksheet with categories for an individual person.">
          <topItems>
            <labelControl id="spacer1" label=" "/>
            <imageControl id="template_thumbnail" image="personal-monthly-budget_180"/>
            <labelControl id="spacer_below_image" label=" "/>
          </topItems>
        </group>
        <group id="g_terms" label="Template Details">
          <topItems>
            <layoutContainer id="info_author" layoutChildren="horizontal">
              <labelControl id="lab_author" label="Author:" alignLabel="left"/>
              <labelControl id="lab_author_value" label="Vertex42.com" alignLabel="left"/>
            </layoutContainer>
            <layoutContainer id="info_copyright" layoutChildren="horizontal">
              <labelControl id="lab_copyright" label="Copyright:"/>
              <labelControl id="lab_copyright_value" label="© 2014 Vertex42 LLC"/>
            </layoutContainer>
            <layoutContainer id="info_info" layoutChildren="vertical">
              <hyperlink id="link_info" label="Template Info Page" target="http://www.vertex42.com/ExcelTemplates/personal-monthly-budget.html?ref=bsinfo"/>
            </layoutContainer>
            <labelControl id="spacer_below_details" label=" "/>
          </topItems>
        </group>
        <group id="g_details" label="Terms of Use" helperText="This spreadsheet, including all worksheets and associated content, is considered a copyrighted work. Please review the license agreement on the template info page to learn how you may or may not use this template.">
</group>
      </second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</dc:title>
  <dc:creator>Vertex42.com</dc:creator>
  <dc:description>(c) 2008-2019 Vertex42 LLC. All Rights Reserved.</dc:description>
  <cp:lastModifiedBy>Sunbal</cp:lastModifiedBy>
  <cp:lastPrinted>2022-09-16T09:36:43Z</cp:lastPrinted>
  <dcterms:created xsi:type="dcterms:W3CDTF">2007-10-28T01:07:07Z</dcterms:created>
  <dcterms:modified xsi:type="dcterms:W3CDTF">2022-09-16T09:36:45Z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https://www.vertex42.com/ExcelTemplates/personal-monthly-budget.html</vt:lpwstr>
  </property>
  <property fmtid="{D5CDD505-2E9C-101B-9397-08002B2CF9AE}" pid="4" name="Version">
    <vt:lpwstr>1.1.4</vt:lpwstr>
  </property>
</Properties>
</file>