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01C0DE2-96AB-4251-87B5-E64233E1170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ERSONAL MONTHLY BUDGET" sheetId="1" r:id="rId1"/>
  </sheets>
  <definedNames>
    <definedName name="_xlnm.Print_Area" localSheetId="0">'PERSONAL MONTHLY BUDGET'!$A$1:$J$66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6" i="1"/>
  <c r="J63" i="1"/>
  <c r="J61" i="1"/>
  <c r="J55" i="1"/>
  <c r="J56" i="1"/>
  <c r="J57" i="1"/>
  <c r="J58" i="1"/>
  <c r="J49" i="1"/>
  <c r="J50" i="1"/>
  <c r="J51" i="1"/>
  <c r="J43" i="1"/>
  <c r="J44" i="1"/>
  <c r="J45" i="1"/>
  <c r="J36" i="1"/>
  <c r="J37" i="1"/>
  <c r="J38" i="1"/>
  <c r="J39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40" i="1" l="1"/>
  <c r="J31" i="1"/>
  <c r="J6" i="1"/>
  <c r="J4" i="1"/>
  <c r="J8" i="1" s="1"/>
  <c r="E46" i="1"/>
  <c r="E23" i="1"/>
  <c r="E64" i="1"/>
  <c r="J46" i="1"/>
  <c r="J65" i="1"/>
  <c r="E40" i="1"/>
  <c r="E54" i="1"/>
  <c r="J52" i="1"/>
  <c r="J59" i="1"/>
  <c r="E33" i="1"/>
  <c r="J22" i="1"/>
</calcChain>
</file>

<file path=xl/sharedStrings.xml><?xml version="1.0" encoding="utf-8"?>
<sst xmlns="http://schemas.openxmlformats.org/spreadsheetml/2006/main" count="140" uniqueCount="78">
  <si>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</si>
  <si>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</si>
  <si>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</si>
  <si>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</si>
  <si>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</si>
  <si>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</si>
  <si>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</si>
  <si>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</si>
  <si>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</si>
  <si>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</si>
  <si>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</si>
  <si>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</si>
  <si>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</si>
  <si>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</si>
  <si>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</si>
  <si>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</si>
  <si>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</si>
  <si>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</si>
  <si>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</si>
  <si>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</si>
  <si>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</si>
  <si>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</si>
  <si>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</si>
  <si>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</si>
  <si>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</si>
  <si>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</si>
  <si>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</si>
  <si>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</si>
  <si>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</si>
  <si>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</si>
  <si>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</si>
  <si>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</si>
  <si>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</si>
  <si>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</si>
  <si>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</si>
  <si>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</si>
  <si>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</si>
  <si>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</si>
  <si>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</si>
  <si>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</si>
  <si>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</si>
  <si>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</si>
  <si>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</si>
  <si>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Retirement account</t>
  </si>
  <si>
    <t>FOOD</t>
  </si>
  <si>
    <t>Investment account</t>
  </si>
  <si>
    <t>Groceries</t>
  </si>
  <si>
    <t>Dining out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</si>
  <si>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</si>
  <si>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</si>
  <si>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</si>
  <si>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</si>
  <si>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</si>
  <si>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</si>
  <si>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</si>
  <si>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</si>
  <si>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</si>
  <si>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</si>
  <si>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</si>
  <si>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</si>
  <si>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</si>
  <si>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</si>
  <si>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</si>
  <si>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</si>
  <si>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</si>
  <si>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</si>
  <si>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</si>
  <si>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</si>
  <si>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</si>
  <si>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</si>
  <si>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</si>
  <si>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</si>
  <si>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</si>
  <si>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TRAVEL</t>
  </si>
  <si>
    <t>FUN</t>
  </si>
  <si>
    <t xml:space="preserve">SAVINGS </t>
  </si>
  <si>
    <t xml:space="preserve">GIFTS </t>
  </si>
  <si>
    <t xml:space="preserve">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</si>
</sst>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3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2"/>
      <color theme="1" tint="0.24994659260841701"/>
      <name val="Calibri"/>
      <family val="2"/>
      <scheme val="minor"/>
    </font>
    <font>
      <sz val="12"/>
      <color theme="1"/>
      <name val="Century Gothic"/>
      <family val="2"/>
      <scheme val="major"/>
    </font>
    <font>
      <b/>
      <sz val="12"/>
      <name val="Century Gothic"/>
      <family val="2"/>
      <scheme val="major"/>
    </font>
    <font>
      <sz val="12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b/>
      <sz val="12"/>
      <color theme="1" tint="0.24994659260841701"/>
      <name val="Century Gothic"/>
      <family val="2"/>
      <scheme val="major"/>
    </font>
    <font>
      <sz val="12"/>
      <color theme="0"/>
      <name val="Century Gothic"/>
      <family val="2"/>
      <scheme val="major"/>
    </font>
    <font>
      <b/>
      <u/>
      <sz val="28"/>
      <color rgb="FF025C40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25C40"/>
        <bgColor indexed="64"/>
      </patternFill>
    </fill>
    <fill>
      <patternFill patternType="solid">
        <fgColor rgb="FFFBE3CB"/>
        <bgColor indexed="64"/>
      </patternFill>
    </fill>
    <fill>
      <patternFill patternType="solid">
        <fgColor rgb="FFFEF7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25C40"/>
      </left>
      <right style="thin">
        <color rgb="FF025C40"/>
      </right>
      <top style="thin">
        <color rgb="FF025C40"/>
      </top>
      <bottom style="thin">
        <color rgb="FF025C40"/>
      </bottom>
      <diagonal/>
    </border>
    <border>
      <left style="thin">
        <color rgb="FF025C40"/>
      </left>
      <right/>
      <top style="thin">
        <color rgb="FF025C40"/>
      </top>
      <bottom style="thin">
        <color rgb="FF025C40"/>
      </bottom>
      <diagonal/>
    </border>
    <border>
      <left/>
      <right/>
      <top style="thin">
        <color rgb="FF025C40"/>
      </top>
      <bottom style="thin">
        <color rgb="FF025C40"/>
      </bottom>
      <diagonal/>
    </border>
    <border>
      <left/>
      <right style="thin">
        <color rgb="FF025C40"/>
      </right>
      <top style="thin">
        <color rgb="FF025C40"/>
      </top>
      <bottom style="thin">
        <color rgb="FF025C40"/>
      </bottom>
      <diagonal/>
    </border>
    <border>
      <left/>
      <right/>
      <top style="double">
        <color rgb="FF025C40"/>
      </top>
      <bottom/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4" borderId="0" xfId="0" applyNumberFormat="1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center"/>
    </xf>
    <xf numFmtId="8" fontId="8" fillId="0" borderId="4" xfId="0" applyNumberFormat="1" applyFont="1" applyBorder="1" applyAlignment="1">
      <alignment vertical="center"/>
    </xf>
    <xf numFmtId="0" fontId="8" fillId="0" borderId="0" xfId="0" applyFont="1"/>
    <xf numFmtId="0" fontId="7" fillId="0" borderId="4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/>
    </xf>
    <xf numFmtId="8" fontId="8" fillId="0" borderId="4" xfId="0" applyNumberFormat="1" applyFont="1" applyBorder="1" applyAlignment="1">
      <alignment vertical="center"/>
    </xf>
    <xf numFmtId="8" fontId="8" fillId="0" borderId="4" xfId="0" applyNumberFormat="1" applyFont="1" applyBorder="1"/>
    <xf numFmtId="0" fontId="7" fillId="0" borderId="0" xfId="0" applyFont="1"/>
    <xf numFmtId="0" fontId="9" fillId="2" borderId="0" xfId="0" applyFont="1" applyFill="1" applyAlignment="1">
      <alignment vertical="center"/>
    </xf>
    <xf numFmtId="0" fontId="10" fillId="3" borderId="8" xfId="0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164" fontId="10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0" fillId="0" borderId="5" xfId="3" applyFont="1" applyBorder="1" applyAlignment="1">
      <alignment horizontal="left" vertical="center"/>
    </xf>
    <xf numFmtId="0" fontId="10" fillId="0" borderId="6" xfId="3" applyFont="1" applyBorder="1" applyAlignment="1">
      <alignment horizontal="left" vertical="center"/>
    </xf>
    <xf numFmtId="8" fontId="10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2" fillId="0" borderId="0" xfId="1" applyFont="1" applyBorder="1" applyAlignment="1">
      <alignment horizontal="center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49">
    <dxf>
      <font>
        <b val="0"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025C40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fill>
        <patternFill patternType="solid">
          <fgColor indexed="64"/>
          <bgColor rgb="FF025C4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EF7F0"/>
        </patternFill>
      </fill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BE3CB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ajor"/>
      </font>
    </dxf>
    <dxf>
      <border>
        <top style="double">
          <color rgb="FF025C40"/>
        </top>
      </border>
    </dxf>
    <dxf>
      <border>
        <top style="double">
          <color rgb="FF025C40"/>
        </top>
      </border>
    </dxf>
    <dxf>
      <border>
        <top style="double">
          <color rgb="FF025C40"/>
        </top>
      </border>
    </dxf>
    <dxf>
      <border>
        <top style="double">
          <color rgb="FF025C40"/>
        </top>
      </border>
    </dxf>
    <dxf>
      <border>
        <top style="double">
          <color rgb="FF025C40"/>
        </top>
      </border>
    </dxf>
    <dxf>
      <border>
        <top style="double">
          <color rgb="FF025C40"/>
        </top>
      </border>
    </dxf>
    <dxf>
      <border>
        <top style="double">
          <color rgb="FF025C40"/>
        </top>
      </border>
    </dxf>
    <dxf>
      <border>
        <top style="double">
          <color rgb="FF025C40"/>
        </top>
      </border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148"/>
      <tableStyleElement type="headerRow" dxfId="147"/>
      <tableStyleElement type="totalRow" dxfId="146"/>
      <tableStyleElement type="firstColumn" dxfId="145"/>
      <tableStyleElement type="lastColumn" dxfId="144"/>
      <tableStyleElement type="firstRowStripe" dxfId="143"/>
      <tableStyleElement type="firstColumnStripe" dxfId="142"/>
    </tableStyle>
  </tableStyles>
  <colors>
    <mruColors>
      <color rgb="FF025C40"/>
      <color rgb="FFFEF7F0"/>
      <color rgb="FFFBE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 headerRowDxfId="123" dataDxfId="121" totalsRowDxfId="122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31" totalsRowDxfId="130"/>
    <tableColumn id="2" xr3:uid="{00000000-0010-0000-0000-000002000000}" name="Projected Cost" dataDxfId="129" totalsRowDxfId="128"/>
    <tableColumn id="3" xr3:uid="{00000000-0010-0000-0000-000003000000}" name="Actual Cost" dataDxfId="127" totalsRowDxfId="126"/>
    <tableColumn id="4" xr3:uid="{00000000-0010-0000-0000-000004000000}" name="Difference" totalsRowFunction="sum" dataDxfId="125" totalsRowDxfId="124">
      <calculatedColumnFormula>Housing[[#This Row],[Projected Cost]]-Housing[[#This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 headerRowDxfId="24" dataDxfId="22" totalsRowDxfId="23" totalsRowBorderDxfId="134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32" totalsRowDxfId="31"/>
    <tableColumn id="2" xr3:uid="{00000000-0010-0000-0900-000002000000}" name="Projected Cost" dataDxfId="30" totalsRowDxfId="29"/>
    <tableColumn id="3" xr3:uid="{00000000-0010-0000-0900-000003000000}" name="Actual Cost" dataDxfId="28" totalsRowDxfId="27"/>
    <tableColumn id="4" xr3:uid="{00000000-0010-0000-0900-000004000000}" name="Difference" totalsRowFunction="sum" dataDxfId="26" totalsRowDxfId="25">
      <calculatedColumnFormula>Pets[[#This Row],[Projected Cost]]-Pets[[#This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4:J59" totalsRowCount="1" headerRowDxfId="13" dataDxfId="11" totalsRowDxfId="12" totalsRowBorderDxfId="133" headerRowCellStyle="Normal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21" totalsRowDxfId="20"/>
    <tableColumn id="2" xr3:uid="{00000000-0010-0000-0A00-000002000000}" name="Projected Cost" dataDxfId="19" totalsRowDxfId="18"/>
    <tableColumn id="3" xr3:uid="{00000000-0010-0000-0A00-000003000000}" name="Actual Cost" dataDxfId="17" totalsRowDxfId="16"/>
    <tableColumn id="4" xr3:uid="{00000000-0010-0000-0A00-000004000000}" name="Difference" totalsRowFunction="sum" dataDxfId="15" totalsRowDxfId="14">
      <calculatedColumnFormula>Legal[[#This Row],[Projected Cost]]-Legal[[#This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 headerRowDxfId="2" dataDxfId="0" totalsRowDxfId="1" totalsRowBorderDxfId="132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 CARE" totalsRowLabel="Subtotal" dataDxfId="10" totalsRowDxfId="9"/>
    <tableColumn id="2" xr3:uid="{00000000-0010-0000-0B00-000002000000}" name="Projected Cost" dataDxfId="8" totalsRowDxfId="7"/>
    <tableColumn id="3" xr3:uid="{00000000-0010-0000-0B00-000003000000}" name="Actual Cost" dataDxfId="6" totalsRowDxfId="5"/>
    <tableColumn id="4" xr3:uid="{00000000-0010-0000-0B00-000004000000}" name="Difference" totalsRowFunction="sum" dataDxfId="4" totalsRowDxfId="3">
      <calculatedColumnFormula>PersonalCare[[#This Row],[Projected Cost]]-PersonalCare[[#This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DxfId="112" dataDxfId="110" totalsRowDxfId="111" totalsRowBorderDxfId="139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FUN" totalsRowLabel="Subtotal" dataDxfId="120" totalsRowDxfId="119"/>
    <tableColumn id="2" xr3:uid="{00000000-0010-0000-0100-000002000000}" name="Projected Cost" dataDxfId="118" totalsRowDxfId="117"/>
    <tableColumn id="3" xr3:uid="{00000000-0010-0000-0100-000003000000}" name="Actual Cost" dataDxfId="116" totalsRowDxfId="115"/>
    <tableColumn id="4" xr3:uid="{00000000-0010-0000-0100-000004000000}" name="Difference" totalsRowFunction="sum" dataDxfId="114" totalsRowDxfId="113">
      <calculatedColumnFormula>Entertainment[[#This Row],[Projected Cost]]-Entertainment[[#This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 headerRowDxfId="101" dataDxfId="99" totalsRowDxfId="100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09" totalsRowDxfId="108"/>
    <tableColumn id="2" xr3:uid="{00000000-0010-0000-0200-000002000000}" name="Projected Cost" dataDxfId="107" totalsRowDxfId="106"/>
    <tableColumn id="3" xr3:uid="{00000000-0010-0000-0200-000003000000}" name="Actual Cost" dataDxfId="105" totalsRowDxfId="104"/>
    <tableColumn id="4" xr3:uid="{00000000-0010-0000-0200-000004000000}" name="Difference" totalsRowFunction="sum" dataDxfId="103" totalsRowDxfId="102">
      <calculatedColumnFormula>Loans[[#This Row],[Projected Cost]]-Loans[[#This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DxfId="90" dataDxfId="88" totalsRowDxfId="89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VEL" totalsRowLabel="Subtotal" dataDxfId="98" totalsRowDxfId="97"/>
    <tableColumn id="2" xr3:uid="{00000000-0010-0000-0300-000002000000}" name="Projected Cost" dataDxfId="96" totalsRowDxfId="95"/>
    <tableColumn id="3" xr3:uid="{00000000-0010-0000-0300-000003000000}" name="Actual Cost" dataDxfId="94" totalsRowDxfId="93"/>
    <tableColumn id="4" xr3:uid="{00000000-0010-0000-0300-000004000000}" name="Difference" totalsRowFunction="sum" dataDxfId="92" totalsRowDxfId="91">
      <calculatedColumnFormula>Transportation[[#This Row],[Projected Cost]]-Transportation[[#This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DxfId="79" dataDxfId="77" totalsRowDxfId="78" totalsRowBorderDxfId="138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87" totalsRowDxfId="86"/>
    <tableColumn id="2" xr3:uid="{00000000-0010-0000-0400-000002000000}" name="Projected Cost" dataDxfId="85" totalsRowDxfId="84"/>
    <tableColumn id="3" xr3:uid="{00000000-0010-0000-0400-000003000000}" name="Actual Cost" dataDxfId="83" totalsRowDxfId="82"/>
    <tableColumn id="4" xr3:uid="{00000000-0010-0000-0400-000004000000}" name="Difference" totalsRowFunction="sum" dataDxfId="81" totalsRowDxfId="80">
      <calculatedColumnFormula>Insurance[[#This Row],[Projected Cost]]-Insurance[[#This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5:J40" totalsRowCount="1" headerRowDxfId="68" dataDxfId="66" totalsRowDxfId="67" totalsRowBorderDxfId="137" headerRowCellStyle="Normal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76" totalsRowDxfId="75"/>
    <tableColumn id="2" xr3:uid="{00000000-0010-0000-0500-000002000000}" name="Projected Cost" dataDxfId="74" totalsRowDxfId="73"/>
    <tableColumn id="3" xr3:uid="{00000000-0010-0000-0500-000003000000}" name="Actual Cost" dataDxfId="72" totalsRowDxfId="71"/>
    <tableColumn id="4" xr3:uid="{00000000-0010-0000-0500-000004000000}" name="Difference" totalsRowFunction="sum" dataDxfId="70" totalsRowDxfId="69">
      <calculatedColumnFormula>Taxes[[#This Row],[Projected Cost]]-Taxes[[#This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2:J46" totalsRowCount="1" headerRowDxfId="57" dataDxfId="55" totalsRowDxfId="56" headerRowCellStyle="Normal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" totalsRowLabel="Subtotal" dataDxfId="65" totalsRowDxfId="64"/>
    <tableColumn id="2" xr3:uid="{00000000-0010-0000-0600-000002000000}" name="Projected Cost" dataDxfId="63" totalsRowDxfId="62"/>
    <tableColumn id="3" xr3:uid="{00000000-0010-0000-0600-000003000000}" name="Actual Cost" dataDxfId="61" totalsRowDxfId="60"/>
    <tableColumn id="4" xr3:uid="{00000000-0010-0000-0600-000004000000}" name="Difference" totalsRowFunction="sum" dataDxfId="59" totalsRowDxfId="58">
      <calculatedColumnFormula>Savings[[#This Row],[Projected Cost]]-Savings[[#This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DxfId="46" dataDxfId="44" totalsRowDxfId="45" totalsRowBorderDxfId="136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54" totalsRowDxfId="53"/>
    <tableColumn id="2" xr3:uid="{00000000-0010-0000-0700-000002000000}" name="Projected Cost" dataDxfId="52" totalsRowDxfId="51"/>
    <tableColumn id="3" xr3:uid="{00000000-0010-0000-0700-000003000000}" name="Actual Cost" dataDxfId="50" totalsRowDxfId="49"/>
    <tableColumn id="4" xr3:uid="{00000000-0010-0000-0700-000004000000}" name="Difference" totalsRowFunction="sum" dataDxfId="48" totalsRowDxfId="47">
      <calculatedColumnFormula>Food[[#This Row],[Projected Cost]]-Food[[#This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8:J52" totalsRowCount="1" headerRowDxfId="35" dataDxfId="33" totalsRowDxfId="34" totalsRowBorderDxfId="135" headerRowCellStyle="Normal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" totalsRowLabel="Subtotal" dataDxfId="43" totalsRowDxfId="42"/>
    <tableColumn id="2" xr3:uid="{00000000-0010-0000-0800-000002000000}" name="Projected Cost" dataDxfId="41" totalsRowDxfId="40"/>
    <tableColumn id="3" xr3:uid="{00000000-0010-0000-0800-000003000000}" name="Actual Cost" dataDxfId="39" totalsRowDxfId="38"/>
    <tableColumn id="4" xr3:uid="{00000000-0010-0000-0800-000004000000}" name="Difference" totalsRowFunction="sum" dataDxfId="37" totalsRowDxfId="36">
      <calculatedColumnFormula>Gifts[[#This Row],[Projected Cost]]-Gifts[[#This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N66"/>
  <sheetViews>
    <sheetView showGridLines="0" tabSelected="1" view="pageBreakPreview" topLeftCell="A38" zoomScale="40" zoomScaleNormal="100" zoomScaleSheetLayoutView="40" workbookViewId="0">
      <selection activeCell="S71" sqref="S71"/>
    </sheetView>
  </sheetViews>
  <sheetFormatPr defaultRowHeight="17.25" x14ac:dyDescent="0.3"/>
  <cols>
    <col min="1" max="1" width="2.7109375" style="4" customWidth="1"/>
    <col min="2" max="2" width="22.5703125" style="6" customWidth="1"/>
    <col min="3" max="3" width="21.7109375" style="6" customWidth="1"/>
    <col min="4" max="5" width="20.7109375" style="6" customWidth="1"/>
    <col min="6" max="6" width="3.85546875" style="6" customWidth="1"/>
    <col min="7" max="7" width="20.7109375" style="6" customWidth="1"/>
    <col min="8" max="8" width="21.42578125" style="6" customWidth="1"/>
    <col min="9" max="10" width="20.7109375" style="6" customWidth="1"/>
    <col min="11" max="16384" width="9.140625" style="6"/>
  </cols>
  <sheetData>
    <row r="1" spans="1:10" s="5" customFormat="1" x14ac:dyDescent="0.3">
      <c r="A1" s="4"/>
    </row>
    <row r="2" spans="1:10" s="5" customFormat="1" ht="45" customHeight="1" x14ac:dyDescent="0.3">
      <c r="A2" s="4"/>
      <c r="B2" s="28" t="s">
        <v>69</v>
      </c>
      <c r="C2" s="28"/>
      <c r="D2" s="28"/>
      <c r="E2" s="28"/>
      <c r="F2" s="28"/>
      <c r="G2" s="28"/>
      <c r="H2" s="28"/>
      <c r="I2" s="28"/>
      <c r="J2" s="28"/>
    </row>
    <row r="3" spans="1:10" ht="13.5" customHeight="1" x14ac:dyDescent="0.3"/>
    <row r="4" spans="1:10" ht="23.25" customHeight="1" x14ac:dyDescent="0.3">
      <c r="B4" s="7" t="s">
        <v>0</v>
      </c>
      <c r="C4" s="8" t="s">
        <v>1</v>
      </c>
      <c r="D4" s="8"/>
      <c r="E4" s="9">
        <v>4300</v>
      </c>
      <c r="F4" s="10"/>
      <c r="G4" s="11" t="s">
        <v>70</v>
      </c>
      <c r="H4" s="12"/>
      <c r="I4" s="12"/>
      <c r="J4" s="13">
        <f>E6-J61</f>
        <v>3405</v>
      </c>
    </row>
    <row r="5" spans="1:10" ht="28.5" customHeight="1" x14ac:dyDescent="0.3">
      <c r="B5" s="7"/>
      <c r="C5" s="8" t="s">
        <v>2</v>
      </c>
      <c r="D5" s="8"/>
      <c r="E5" s="14">
        <v>300</v>
      </c>
      <c r="F5" s="10"/>
      <c r="G5" s="12"/>
      <c r="H5" s="12"/>
      <c r="I5" s="12"/>
      <c r="J5" s="13"/>
    </row>
    <row r="6" spans="1:10" ht="19.5" customHeight="1" x14ac:dyDescent="0.3">
      <c r="B6" s="7"/>
      <c r="C6" s="8" t="s">
        <v>3</v>
      </c>
      <c r="D6" s="8"/>
      <c r="E6" s="14">
        <f>SUM(E4:E5)</f>
        <v>4600</v>
      </c>
      <c r="F6" s="10"/>
      <c r="G6" s="11" t="s">
        <v>71</v>
      </c>
      <c r="H6" s="12"/>
      <c r="I6" s="12"/>
      <c r="J6" s="13">
        <f>E10-J63</f>
        <v>3064</v>
      </c>
    </row>
    <row r="7" spans="1:10" ht="27" customHeight="1" x14ac:dyDescent="0.3">
      <c r="B7" s="15"/>
      <c r="C7" s="10"/>
      <c r="D7" s="10"/>
      <c r="E7" s="10"/>
      <c r="F7" s="10"/>
      <c r="G7" s="12"/>
      <c r="H7" s="12"/>
      <c r="I7" s="12"/>
      <c r="J7" s="13"/>
    </row>
    <row r="8" spans="1:10" ht="19.5" customHeight="1" x14ac:dyDescent="0.3">
      <c r="B8" s="7" t="s">
        <v>4</v>
      </c>
      <c r="C8" s="8" t="s">
        <v>1</v>
      </c>
      <c r="D8" s="8"/>
      <c r="E8" s="9">
        <v>4000</v>
      </c>
      <c r="F8" s="10"/>
      <c r="G8" s="11" t="s">
        <v>72</v>
      </c>
      <c r="H8" s="12"/>
      <c r="I8" s="12"/>
      <c r="J8" s="13">
        <f>J6-J4</f>
        <v>-341</v>
      </c>
    </row>
    <row r="9" spans="1:10" ht="33" customHeight="1" x14ac:dyDescent="0.3">
      <c r="B9" s="7"/>
      <c r="C9" s="8" t="s">
        <v>2</v>
      </c>
      <c r="D9" s="8"/>
      <c r="E9" s="9">
        <v>300</v>
      </c>
      <c r="F9" s="10"/>
      <c r="G9" s="12"/>
      <c r="H9" s="12"/>
      <c r="I9" s="12"/>
      <c r="J9" s="13"/>
    </row>
    <row r="10" spans="1:10" ht="21" customHeight="1" x14ac:dyDescent="0.3">
      <c r="B10" s="7"/>
      <c r="C10" s="8" t="s">
        <v>3</v>
      </c>
      <c r="D10" s="8"/>
      <c r="E10" s="9">
        <f>SUM(E8:E9)</f>
        <v>4300</v>
      </c>
      <c r="F10" s="10"/>
      <c r="G10" s="10"/>
      <c r="H10" s="10"/>
      <c r="I10" s="10"/>
      <c r="J10" s="10"/>
    </row>
    <row r="11" spans="1:10" ht="6" customHeight="1" x14ac:dyDescent="0.3"/>
    <row r="12" spans="1:10" ht="24.95" customHeight="1" x14ac:dyDescent="0.3">
      <c r="B12" s="16" t="s">
        <v>5</v>
      </c>
      <c r="C12" s="16" t="s">
        <v>6</v>
      </c>
      <c r="D12" s="16" t="s">
        <v>7</v>
      </c>
      <c r="E12" s="16" t="s">
        <v>8</v>
      </c>
      <c r="F12" s="1"/>
      <c r="G12" s="16" t="s">
        <v>74</v>
      </c>
      <c r="H12" s="16" t="s">
        <v>6</v>
      </c>
      <c r="I12" s="16" t="s">
        <v>7</v>
      </c>
      <c r="J12" s="16" t="s">
        <v>8</v>
      </c>
    </row>
    <row r="13" spans="1:10" ht="15.95" customHeight="1" x14ac:dyDescent="0.3">
      <c r="B13" s="1" t="s">
        <v>9</v>
      </c>
      <c r="C13" s="2">
        <v>1000</v>
      </c>
      <c r="D13" s="2">
        <v>1000</v>
      </c>
      <c r="E13" s="3">
        <f>Housing[[#This Row],[Projected Cost]]-Housing[[#This Row],[Actual Cost]]</f>
        <v>0</v>
      </c>
      <c r="F13" s="1"/>
      <c r="G13" s="1" t="s">
        <v>10</v>
      </c>
      <c r="H13" s="2"/>
      <c r="I13" s="2"/>
      <c r="J13" s="3">
        <f>Entertainment[[#This Row],[Projected Cost]]-Entertainment[[#This Row],[Actual Cost]]</f>
        <v>0</v>
      </c>
    </row>
    <row r="14" spans="1:10" ht="15.95" customHeight="1" x14ac:dyDescent="0.3">
      <c r="B14" s="1" t="s">
        <v>11</v>
      </c>
      <c r="C14" s="2">
        <v>54</v>
      </c>
      <c r="D14" s="2">
        <v>100</v>
      </c>
      <c r="E14" s="3">
        <f>Housing[[#This Row],[Projected Cost]]-Housing[[#This Row],[Actual Cost]]</f>
        <v>-46</v>
      </c>
      <c r="F14" s="1"/>
      <c r="G14" s="1" t="s">
        <v>12</v>
      </c>
      <c r="H14" s="2"/>
      <c r="I14" s="2"/>
      <c r="J14" s="3">
        <f>Entertainment[[#This Row],[Projected Cost]]-Entertainment[[#This Row],[Actual Cost]]</f>
        <v>0</v>
      </c>
    </row>
    <row r="15" spans="1:10" ht="15.95" customHeight="1" x14ac:dyDescent="0.3">
      <c r="B15" s="1" t="s">
        <v>13</v>
      </c>
      <c r="C15" s="2">
        <v>44</v>
      </c>
      <c r="D15" s="2">
        <v>56</v>
      </c>
      <c r="E15" s="3">
        <f>Housing[[#This Row],[Projected Cost]]-Housing[[#This Row],[Actual Cost]]</f>
        <v>-12</v>
      </c>
      <c r="F15" s="1"/>
      <c r="G15" s="1" t="s">
        <v>14</v>
      </c>
      <c r="H15" s="2"/>
      <c r="I15" s="2"/>
      <c r="J15" s="3">
        <f>Entertainment[[#This Row],[Projected Cost]]-Entertainment[[#This Row],[Actual Cost]]</f>
        <v>0</v>
      </c>
    </row>
    <row r="16" spans="1:10" ht="15.95" customHeight="1" x14ac:dyDescent="0.3">
      <c r="B16" s="1" t="s">
        <v>15</v>
      </c>
      <c r="C16" s="2">
        <v>22</v>
      </c>
      <c r="D16" s="2">
        <v>28</v>
      </c>
      <c r="E16" s="3">
        <f>Housing[[#This Row],[Projected Cost]]-Housing[[#This Row],[Actual Cost]]</f>
        <v>-6</v>
      </c>
      <c r="F16" s="1"/>
      <c r="G16" s="1" t="s">
        <v>16</v>
      </c>
      <c r="H16" s="2"/>
      <c r="I16" s="2"/>
      <c r="J16" s="3">
        <f>Entertainment[[#This Row],[Projected Cost]]-Entertainment[[#This Row],[Actual Cost]]</f>
        <v>0</v>
      </c>
    </row>
    <row r="17" spans="2:10" ht="15.95" customHeight="1" x14ac:dyDescent="0.3">
      <c r="B17" s="1" t="s">
        <v>17</v>
      </c>
      <c r="C17" s="2">
        <v>8</v>
      </c>
      <c r="D17" s="2">
        <v>8</v>
      </c>
      <c r="E17" s="3">
        <f>Housing[[#This Row],[Projected Cost]]-Housing[[#This Row],[Actual Cost]]</f>
        <v>0</v>
      </c>
      <c r="F17" s="1"/>
      <c r="G17" s="1" t="s">
        <v>18</v>
      </c>
      <c r="H17" s="2"/>
      <c r="I17" s="2"/>
      <c r="J17" s="3">
        <f>Entertainment[[#This Row],[Projected Cost]]-Entertainment[[#This Row],[Actual Cost]]</f>
        <v>0</v>
      </c>
    </row>
    <row r="18" spans="2:10" ht="15.95" customHeight="1" x14ac:dyDescent="0.3">
      <c r="B18" s="1" t="s">
        <v>19</v>
      </c>
      <c r="C18" s="2">
        <v>34</v>
      </c>
      <c r="D18" s="2">
        <v>34</v>
      </c>
      <c r="E18" s="3">
        <f>Housing[[#This Row],[Projected Cost]]-Housing[[#This Row],[Actual Cost]]</f>
        <v>0</v>
      </c>
      <c r="F18" s="1"/>
      <c r="G18" s="1" t="s">
        <v>20</v>
      </c>
      <c r="H18" s="2"/>
      <c r="I18" s="2"/>
      <c r="J18" s="3">
        <f>Entertainment[[#This Row],[Projected Cost]]-Entertainment[[#This Row],[Actual Cost]]</f>
        <v>0</v>
      </c>
    </row>
    <row r="19" spans="2:10" ht="15.95" customHeight="1" x14ac:dyDescent="0.3">
      <c r="B19" s="1" t="s">
        <v>21</v>
      </c>
      <c r="C19" s="2">
        <v>10</v>
      </c>
      <c r="D19" s="2">
        <v>10</v>
      </c>
      <c r="E19" s="3">
        <f>Housing[[#This Row],[Projected Cost]]-Housing[[#This Row],[Actual Cost]]</f>
        <v>0</v>
      </c>
      <c r="F19" s="1"/>
      <c r="G19" s="1" t="s">
        <v>22</v>
      </c>
      <c r="H19" s="2"/>
      <c r="I19" s="2"/>
      <c r="J19" s="3">
        <f>Entertainment[[#This Row],[Projected Cost]]-Entertainment[[#This Row],[Actual Cost]]</f>
        <v>0</v>
      </c>
    </row>
    <row r="20" spans="2:10" ht="15.95" customHeight="1" x14ac:dyDescent="0.3">
      <c r="B20" s="1" t="s">
        <v>23</v>
      </c>
      <c r="C20" s="2">
        <v>23</v>
      </c>
      <c r="D20" s="2">
        <v>0</v>
      </c>
      <c r="E20" s="3">
        <f>Housing[[#This Row],[Projected Cost]]-Housing[[#This Row],[Actual Cost]]</f>
        <v>23</v>
      </c>
      <c r="F20" s="1"/>
      <c r="G20" s="1" t="s">
        <v>22</v>
      </c>
      <c r="H20" s="2"/>
      <c r="I20" s="2"/>
      <c r="J20" s="3">
        <f>Entertainment[[#This Row],[Projected Cost]]-Entertainment[[#This Row],[Actual Cost]]</f>
        <v>0</v>
      </c>
    </row>
    <row r="21" spans="2:10" ht="15.95" customHeight="1" thickBot="1" x14ac:dyDescent="0.35">
      <c r="B21" s="1" t="s">
        <v>24</v>
      </c>
      <c r="C21" s="2">
        <v>0</v>
      </c>
      <c r="D21" s="2">
        <v>0</v>
      </c>
      <c r="E21" s="3">
        <f>Housing[[#This Row],[Projected Cost]]-Housing[[#This Row],[Actual Cost]]</f>
        <v>0</v>
      </c>
      <c r="F21" s="1"/>
      <c r="G21" s="1" t="s">
        <v>22</v>
      </c>
      <c r="H21" s="2"/>
      <c r="I21" s="2"/>
      <c r="J21" s="3">
        <f>Entertainment[[#This Row],[Projected Cost]]-Entertainment[[#This Row],[Actual Cost]]</f>
        <v>0</v>
      </c>
    </row>
    <row r="22" spans="2:10" ht="15.95" customHeight="1" thickTop="1" x14ac:dyDescent="0.3">
      <c r="B22" s="1" t="s">
        <v>22</v>
      </c>
      <c r="C22" s="2">
        <v>0</v>
      </c>
      <c r="D22" s="2">
        <v>0</v>
      </c>
      <c r="E22" s="3">
        <f>Housing[[#This Row],[Projected Cost]]-Housing[[#This Row],[Actual Cost]]</f>
        <v>0</v>
      </c>
      <c r="F22" s="1"/>
      <c r="G22" s="17" t="s">
        <v>68</v>
      </c>
      <c r="H22" s="18"/>
      <c r="I22" s="18"/>
      <c r="J22" s="18">
        <f>SUBTOTAL(109,Entertainment[Difference])</f>
        <v>0</v>
      </c>
    </row>
    <row r="23" spans="2:10" ht="18.75" customHeight="1" x14ac:dyDescent="0.3">
      <c r="B23" s="19" t="s">
        <v>68</v>
      </c>
      <c r="C23" s="20"/>
      <c r="D23" s="20"/>
      <c r="E23" s="20">
        <f>SUBTOTAL(109,Housing[Difference])</f>
        <v>-41</v>
      </c>
      <c r="F23" s="1"/>
      <c r="G23" s="21"/>
      <c r="H23" s="21"/>
      <c r="I23" s="21"/>
      <c r="J23" s="21"/>
    </row>
    <row r="24" spans="2:10" ht="24.95" customHeight="1" x14ac:dyDescent="0.3">
      <c r="B24" s="21"/>
      <c r="C24" s="21"/>
      <c r="D24" s="21"/>
      <c r="E24" s="21"/>
      <c r="F24" s="1"/>
      <c r="G24" s="16" t="s">
        <v>25</v>
      </c>
      <c r="H24" s="16" t="s">
        <v>6</v>
      </c>
      <c r="I24" s="16" t="s">
        <v>7</v>
      </c>
      <c r="J24" s="16" t="s">
        <v>8</v>
      </c>
    </row>
    <row r="25" spans="2:10" ht="24.95" customHeight="1" x14ac:dyDescent="0.3">
      <c r="B25" s="16" t="s">
        <v>73</v>
      </c>
      <c r="C25" s="16" t="s">
        <v>6</v>
      </c>
      <c r="D25" s="16" t="s">
        <v>7</v>
      </c>
      <c r="E25" s="16" t="s">
        <v>8</v>
      </c>
      <c r="F25" s="1"/>
      <c r="G25" s="1" t="s">
        <v>26</v>
      </c>
      <c r="H25" s="2"/>
      <c r="I25" s="2"/>
      <c r="J25" s="3">
        <f>Loans[[#This Row],[Projected Cost]]-Loans[[#This Row],[Actual Cost]]</f>
        <v>0</v>
      </c>
    </row>
    <row r="26" spans="2:10" ht="15.95" customHeight="1" x14ac:dyDescent="0.3">
      <c r="B26" s="1" t="s">
        <v>27</v>
      </c>
      <c r="C26" s="2"/>
      <c r="D26" s="2"/>
      <c r="E26" s="3">
        <f>Transportation[[#This Row],[Projected Cost]]-Transportation[[#This Row],[Actual Cost]]</f>
        <v>0</v>
      </c>
      <c r="F26" s="1"/>
      <c r="G26" s="1" t="s">
        <v>28</v>
      </c>
      <c r="H26" s="2"/>
      <c r="I26" s="2"/>
      <c r="J26" s="3">
        <f>Loans[[#This Row],[Projected Cost]]-Loans[[#This Row],[Actual Cost]]</f>
        <v>0</v>
      </c>
    </row>
    <row r="27" spans="2:10" ht="15.95" customHeight="1" x14ac:dyDescent="0.3">
      <c r="B27" s="1" t="s">
        <v>29</v>
      </c>
      <c r="C27" s="2"/>
      <c r="D27" s="2"/>
      <c r="E27" s="3">
        <f>Transportation[[#This Row],[Projected Cost]]-Transportation[[#This Row],[Actual Cost]]</f>
        <v>0</v>
      </c>
      <c r="F27" s="1"/>
      <c r="G27" s="1" t="s">
        <v>30</v>
      </c>
      <c r="H27" s="2"/>
      <c r="I27" s="2"/>
      <c r="J27" s="3">
        <f>Loans[[#This Row],[Projected Cost]]-Loans[[#This Row],[Actual Cost]]</f>
        <v>0</v>
      </c>
    </row>
    <row r="28" spans="2:10" ht="15.95" customHeight="1" x14ac:dyDescent="0.3">
      <c r="B28" s="1" t="s">
        <v>31</v>
      </c>
      <c r="C28" s="2"/>
      <c r="D28" s="2"/>
      <c r="E28" s="3">
        <f>Transportation[[#This Row],[Projected Cost]]-Transportation[[#This Row],[Actual Cost]]</f>
        <v>0</v>
      </c>
      <c r="F28" s="1"/>
      <c r="G28" s="1" t="s">
        <v>30</v>
      </c>
      <c r="H28" s="2"/>
      <c r="I28" s="2"/>
      <c r="J28" s="3">
        <f>Loans[[#This Row],[Projected Cost]]-Loans[[#This Row],[Actual Cost]]</f>
        <v>0</v>
      </c>
    </row>
    <row r="29" spans="2:10" ht="15.95" customHeight="1" x14ac:dyDescent="0.3">
      <c r="B29" s="1" t="s">
        <v>32</v>
      </c>
      <c r="C29" s="2"/>
      <c r="D29" s="2"/>
      <c r="E29" s="3">
        <f>Transportation[[#This Row],[Projected Cost]]-Transportation[[#This Row],[Actual Cost]]</f>
        <v>0</v>
      </c>
      <c r="F29" s="1"/>
      <c r="G29" s="1" t="s">
        <v>30</v>
      </c>
      <c r="H29" s="2"/>
      <c r="I29" s="2"/>
      <c r="J29" s="3">
        <f>Loans[[#This Row],[Projected Cost]]-Loans[[#This Row],[Actual Cost]]</f>
        <v>0</v>
      </c>
    </row>
    <row r="30" spans="2:10" ht="15.95" customHeight="1" x14ac:dyDescent="0.3">
      <c r="B30" s="1" t="s">
        <v>33</v>
      </c>
      <c r="C30" s="2"/>
      <c r="D30" s="2"/>
      <c r="E30" s="3">
        <f>Transportation[[#This Row],[Projected Cost]]-Transportation[[#This Row],[Actual Cost]]</f>
        <v>0</v>
      </c>
      <c r="F30" s="1"/>
      <c r="G30" s="1" t="s">
        <v>22</v>
      </c>
      <c r="H30" s="2"/>
      <c r="I30" s="2"/>
      <c r="J30" s="3">
        <f>Loans[[#This Row],[Projected Cost]]-Loans[[#This Row],[Actual Cost]]</f>
        <v>0</v>
      </c>
    </row>
    <row r="31" spans="2:10" ht="21" customHeight="1" x14ac:dyDescent="0.3">
      <c r="B31" s="1" t="s">
        <v>34</v>
      </c>
      <c r="C31" s="2"/>
      <c r="D31" s="2"/>
      <c r="E31" s="3">
        <f>Transportation[[#This Row],[Projected Cost]]-Transportation[[#This Row],[Actual Cost]]</f>
        <v>0</v>
      </c>
      <c r="F31" s="1"/>
      <c r="G31" s="19" t="s">
        <v>68</v>
      </c>
      <c r="H31" s="20"/>
      <c r="I31" s="20"/>
      <c r="J31" s="20">
        <f>SUBTOTAL(109,Loans[Difference])</f>
        <v>0</v>
      </c>
    </row>
    <row r="32" spans="2:10" ht="15.95" customHeight="1" x14ac:dyDescent="0.3">
      <c r="B32" s="1" t="s">
        <v>22</v>
      </c>
      <c r="C32" s="2"/>
      <c r="D32" s="2"/>
      <c r="E32" s="3">
        <f>Transportation[[#This Row],[Projected Cost]]-Transportation[[#This Row],[Actual Cost]]</f>
        <v>0</v>
      </c>
      <c r="F32" s="1"/>
      <c r="G32" s="21"/>
      <c r="H32" s="21"/>
      <c r="I32" s="21"/>
      <c r="J32" s="21"/>
    </row>
    <row r="33" spans="2:10" ht="18.75" customHeight="1" x14ac:dyDescent="0.3">
      <c r="B33" s="19" t="s">
        <v>68</v>
      </c>
      <c r="C33" s="20"/>
      <c r="D33" s="20"/>
      <c r="E33" s="20">
        <f>SUBTOTAL(109,Transportation[Difference])</f>
        <v>0</v>
      </c>
      <c r="F33" s="1"/>
      <c r="G33" s="22"/>
      <c r="H33" s="22"/>
      <c r="I33" s="22"/>
      <c r="J33" s="22"/>
    </row>
    <row r="34" spans="2:10" ht="24.95" customHeight="1" x14ac:dyDescent="0.3">
      <c r="B34" s="21"/>
      <c r="C34" s="21"/>
      <c r="D34" s="21"/>
      <c r="E34" s="21"/>
      <c r="F34" s="1"/>
      <c r="G34" s="22"/>
      <c r="H34" s="22"/>
      <c r="I34" s="22"/>
      <c r="J34" s="22"/>
    </row>
    <row r="35" spans="2:10" ht="24.95" customHeight="1" x14ac:dyDescent="0.3">
      <c r="B35" s="16" t="s">
        <v>37</v>
      </c>
      <c r="C35" s="16" t="s">
        <v>6</v>
      </c>
      <c r="D35" s="16" t="s">
        <v>7</v>
      </c>
      <c r="E35" s="16" t="s">
        <v>8</v>
      </c>
      <c r="F35" s="1"/>
      <c r="G35" s="16" t="s">
        <v>35</v>
      </c>
      <c r="H35" s="16" t="s">
        <v>6</v>
      </c>
      <c r="I35" s="16" t="s">
        <v>7</v>
      </c>
      <c r="J35" s="16" t="s">
        <v>8</v>
      </c>
    </row>
    <row r="36" spans="2:10" ht="15.95" customHeight="1" x14ac:dyDescent="0.3">
      <c r="B36" s="1" t="s">
        <v>39</v>
      </c>
      <c r="C36" s="2"/>
      <c r="D36" s="2"/>
      <c r="E36" s="3">
        <f>Insurance[[#This Row],[Projected Cost]]-Insurance[[#This Row],[Actual Cost]]</f>
        <v>0</v>
      </c>
      <c r="F36" s="1"/>
      <c r="G36" s="1" t="s">
        <v>36</v>
      </c>
      <c r="H36" s="2"/>
      <c r="I36" s="2"/>
      <c r="J36" s="3">
        <f>Taxes[[#This Row],[Projected Cost]]-Taxes[[#This Row],[Actual Cost]]</f>
        <v>0</v>
      </c>
    </row>
    <row r="37" spans="2:10" ht="15.95" customHeight="1" x14ac:dyDescent="0.3">
      <c r="B37" s="1" t="s">
        <v>41</v>
      </c>
      <c r="C37" s="2"/>
      <c r="D37" s="2"/>
      <c r="E37" s="3">
        <f>Insurance[[#This Row],[Projected Cost]]-Insurance[[#This Row],[Actual Cost]]</f>
        <v>0</v>
      </c>
      <c r="F37" s="1"/>
      <c r="G37" s="1" t="s">
        <v>38</v>
      </c>
      <c r="H37" s="2"/>
      <c r="I37" s="2"/>
      <c r="J37" s="3">
        <f>Taxes[[#This Row],[Projected Cost]]-Taxes[[#This Row],[Actual Cost]]</f>
        <v>0</v>
      </c>
    </row>
    <row r="38" spans="2:10" ht="15.95" customHeight="1" x14ac:dyDescent="0.3">
      <c r="B38" s="1" t="s">
        <v>42</v>
      </c>
      <c r="C38" s="2"/>
      <c r="D38" s="2"/>
      <c r="E38" s="3">
        <f>Insurance[[#This Row],[Projected Cost]]-Insurance[[#This Row],[Actual Cost]]</f>
        <v>0</v>
      </c>
      <c r="F38" s="1"/>
      <c r="G38" s="1" t="s">
        <v>40</v>
      </c>
      <c r="H38" s="2"/>
      <c r="I38" s="2"/>
      <c r="J38" s="3">
        <f>Taxes[[#This Row],[Projected Cost]]-Taxes[[#This Row],[Actual Cost]]</f>
        <v>0</v>
      </c>
    </row>
    <row r="39" spans="2:10" ht="15.95" customHeight="1" thickBot="1" x14ac:dyDescent="0.35">
      <c r="B39" s="1" t="s">
        <v>22</v>
      </c>
      <c r="C39" s="2"/>
      <c r="D39" s="2"/>
      <c r="E39" s="3">
        <f>Insurance[[#This Row],[Projected Cost]]-Insurance[[#This Row],[Actual Cost]]</f>
        <v>0</v>
      </c>
      <c r="F39" s="1"/>
      <c r="G39" s="1" t="s">
        <v>22</v>
      </c>
      <c r="H39" s="2"/>
      <c r="I39" s="2"/>
      <c r="J39" s="3">
        <f>Taxes[[#This Row],[Projected Cost]]-Taxes[[#This Row],[Actual Cost]]</f>
        <v>0</v>
      </c>
    </row>
    <row r="40" spans="2:10" ht="20.25" customHeight="1" thickTop="1" x14ac:dyDescent="0.3">
      <c r="B40" s="17" t="s">
        <v>68</v>
      </c>
      <c r="C40" s="18"/>
      <c r="D40" s="18"/>
      <c r="E40" s="18">
        <f>SUBTOTAL(109,Insurance[Difference])</f>
        <v>0</v>
      </c>
      <c r="F40" s="1"/>
      <c r="G40" s="17" t="s">
        <v>68</v>
      </c>
      <c r="H40" s="18"/>
      <c r="I40" s="18"/>
      <c r="J40" s="18">
        <f>SUBTOTAL(109,Taxes[Difference])</f>
        <v>0</v>
      </c>
    </row>
    <row r="41" spans="2:10" ht="24.95" customHeight="1" x14ac:dyDescent="0.3">
      <c r="B41" s="21"/>
      <c r="C41" s="21"/>
      <c r="D41" s="21"/>
      <c r="E41" s="21"/>
      <c r="F41" s="1"/>
      <c r="G41" s="21"/>
      <c r="H41" s="21"/>
      <c r="I41" s="21"/>
      <c r="J41" s="21"/>
    </row>
    <row r="42" spans="2:10" ht="24.95" customHeight="1" x14ac:dyDescent="0.3">
      <c r="B42" s="16" t="s">
        <v>44</v>
      </c>
      <c r="C42" s="16" t="s">
        <v>6</v>
      </c>
      <c r="D42" s="16" t="s">
        <v>7</v>
      </c>
      <c r="E42" s="16" t="s">
        <v>8</v>
      </c>
      <c r="F42" s="1"/>
      <c r="G42" s="16" t="s">
        <v>75</v>
      </c>
      <c r="H42" s="16" t="s">
        <v>6</v>
      </c>
      <c r="I42" s="16" t="s">
        <v>7</v>
      </c>
      <c r="J42" s="16" t="s">
        <v>8</v>
      </c>
    </row>
    <row r="43" spans="2:10" ht="15.95" customHeight="1" x14ac:dyDescent="0.3">
      <c r="B43" s="1" t="s">
        <v>46</v>
      </c>
      <c r="C43" s="2"/>
      <c r="D43" s="2"/>
      <c r="E43" s="3">
        <f>Food[[#This Row],[Projected Cost]]-Food[[#This Row],[Actual Cost]]</f>
        <v>0</v>
      </c>
      <c r="F43" s="1"/>
      <c r="G43" s="1" t="s">
        <v>43</v>
      </c>
      <c r="H43" s="2"/>
      <c r="I43" s="2"/>
      <c r="J43" s="3">
        <f>Savings[[#This Row],[Projected Cost]]-Savings[[#This Row],[Actual Cost]]</f>
        <v>0</v>
      </c>
    </row>
    <row r="44" spans="2:10" ht="18.75" customHeight="1" x14ac:dyDescent="0.3">
      <c r="B44" s="1" t="s">
        <v>47</v>
      </c>
      <c r="C44" s="2"/>
      <c r="D44" s="2"/>
      <c r="E44" s="3">
        <f>Food[[#This Row],[Projected Cost]]-Food[[#This Row],[Actual Cost]]</f>
        <v>0</v>
      </c>
      <c r="F44" s="1"/>
      <c r="G44" s="1" t="s">
        <v>45</v>
      </c>
      <c r="H44" s="2"/>
      <c r="I44" s="2"/>
      <c r="J44" s="3">
        <f>Savings[[#This Row],[Projected Cost]]-Savings[[#This Row],[Actual Cost]]</f>
        <v>0</v>
      </c>
    </row>
    <row r="45" spans="2:10" ht="15.95" customHeight="1" thickBot="1" x14ac:dyDescent="0.35">
      <c r="B45" s="1" t="s">
        <v>22</v>
      </c>
      <c r="C45" s="2"/>
      <c r="D45" s="2"/>
      <c r="E45" s="3">
        <f>Food[[#This Row],[Projected Cost]]-Food[[#This Row],[Actual Cost]]</f>
        <v>0</v>
      </c>
      <c r="F45" s="1"/>
      <c r="G45" s="1" t="s">
        <v>22</v>
      </c>
      <c r="H45" s="2"/>
      <c r="I45" s="2"/>
      <c r="J45" s="3">
        <f>Savings[[#This Row],[Projected Cost]]-Savings[[#This Row],[Actual Cost]]</f>
        <v>0</v>
      </c>
    </row>
    <row r="46" spans="2:10" ht="21" customHeight="1" thickTop="1" x14ac:dyDescent="0.3">
      <c r="B46" s="17" t="s">
        <v>68</v>
      </c>
      <c r="C46" s="18"/>
      <c r="D46" s="18"/>
      <c r="E46" s="18">
        <f>SUBTOTAL(109,Food[Difference])</f>
        <v>0</v>
      </c>
      <c r="F46" s="1"/>
      <c r="G46" s="19" t="s">
        <v>68</v>
      </c>
      <c r="H46" s="20"/>
      <c r="I46" s="20"/>
      <c r="J46" s="20">
        <f>SUBTOTAL(109,Savings[Difference])</f>
        <v>0</v>
      </c>
    </row>
    <row r="47" spans="2:10" ht="24.95" customHeight="1" x14ac:dyDescent="0.3">
      <c r="B47" s="21"/>
      <c r="C47" s="21"/>
      <c r="D47" s="21"/>
      <c r="E47" s="21"/>
      <c r="F47" s="1"/>
      <c r="G47" s="21"/>
      <c r="H47" s="21"/>
      <c r="I47" s="21"/>
      <c r="J47" s="21"/>
    </row>
    <row r="48" spans="2:10" ht="24.95" customHeight="1" x14ac:dyDescent="0.3">
      <c r="B48" s="16" t="s">
        <v>49</v>
      </c>
      <c r="C48" s="16" t="s">
        <v>6</v>
      </c>
      <c r="D48" s="16" t="s">
        <v>7</v>
      </c>
      <c r="E48" s="16" t="s">
        <v>8</v>
      </c>
      <c r="F48" s="1"/>
      <c r="G48" s="16" t="s">
        <v>76</v>
      </c>
      <c r="H48" s="16" t="s">
        <v>6</v>
      </c>
      <c r="I48" s="16" t="s">
        <v>7</v>
      </c>
      <c r="J48" s="16" t="s">
        <v>8</v>
      </c>
    </row>
    <row r="49" spans="2:14" ht="15.95" customHeight="1" x14ac:dyDescent="0.3">
      <c r="B49" s="1" t="s">
        <v>51</v>
      </c>
      <c r="C49" s="2"/>
      <c r="D49" s="2"/>
      <c r="E49" s="3">
        <f>Pets[[#This Row],[Projected Cost]]-Pets[[#This Row],[Actual Cost]]</f>
        <v>0</v>
      </c>
      <c r="F49" s="1"/>
      <c r="G49" s="1" t="s">
        <v>48</v>
      </c>
      <c r="H49" s="2"/>
      <c r="I49" s="2"/>
      <c r="J49" s="3">
        <f>Gifts[[#This Row],[Projected Cost]]-Gifts[[#This Row],[Actual Cost]]</f>
        <v>0</v>
      </c>
    </row>
    <row r="50" spans="2:14" ht="19.5" customHeight="1" x14ac:dyDescent="0.3">
      <c r="B50" s="1" t="s">
        <v>53</v>
      </c>
      <c r="C50" s="2"/>
      <c r="D50" s="2"/>
      <c r="E50" s="3">
        <f>Pets[[#This Row],[Projected Cost]]-Pets[[#This Row],[Actual Cost]]</f>
        <v>0</v>
      </c>
      <c r="F50" s="1"/>
      <c r="G50" s="1" t="s">
        <v>50</v>
      </c>
      <c r="H50" s="2"/>
      <c r="I50" s="2"/>
      <c r="J50" s="3">
        <f>Gifts[[#This Row],[Projected Cost]]-Gifts[[#This Row],[Actual Cost]]</f>
        <v>0</v>
      </c>
    </row>
    <row r="51" spans="2:14" ht="15.95" customHeight="1" thickBot="1" x14ac:dyDescent="0.35">
      <c r="B51" s="1" t="s">
        <v>54</v>
      </c>
      <c r="C51" s="2"/>
      <c r="D51" s="2"/>
      <c r="E51" s="3">
        <f>Pets[[#This Row],[Projected Cost]]-Pets[[#This Row],[Actual Cost]]</f>
        <v>0</v>
      </c>
      <c r="F51" s="1"/>
      <c r="G51" s="1" t="s">
        <v>52</v>
      </c>
      <c r="H51" s="2"/>
      <c r="I51" s="2"/>
      <c r="J51" s="3">
        <f>Gifts[[#This Row],[Projected Cost]]-Gifts[[#This Row],[Actual Cost]]</f>
        <v>0</v>
      </c>
    </row>
    <row r="52" spans="2:14" ht="18.75" customHeight="1" thickTop="1" x14ac:dyDescent="0.3">
      <c r="B52" s="1" t="s">
        <v>55</v>
      </c>
      <c r="C52" s="2"/>
      <c r="D52" s="2"/>
      <c r="E52" s="3">
        <f>Pets[[#This Row],[Projected Cost]]-Pets[[#This Row],[Actual Cost]]</f>
        <v>0</v>
      </c>
      <c r="F52" s="1"/>
      <c r="G52" s="17" t="s">
        <v>68</v>
      </c>
      <c r="H52" s="18"/>
      <c r="I52" s="18"/>
      <c r="J52" s="18">
        <f>SUBTOTAL(109,Gifts[Difference])</f>
        <v>0</v>
      </c>
    </row>
    <row r="53" spans="2:14" ht="24.95" customHeight="1" thickBot="1" x14ac:dyDescent="0.35">
      <c r="B53" s="1" t="s">
        <v>22</v>
      </c>
      <c r="C53" s="2"/>
      <c r="D53" s="2"/>
      <c r="E53" s="3">
        <f>Pets[[#This Row],[Projected Cost]]-Pets[[#This Row],[Actual Cost]]</f>
        <v>0</v>
      </c>
      <c r="F53" s="1"/>
      <c r="G53" s="21"/>
      <c r="H53" s="21"/>
      <c r="I53" s="21"/>
      <c r="J53" s="21"/>
    </row>
    <row r="54" spans="2:14" ht="21" customHeight="1" thickTop="1" x14ac:dyDescent="0.3">
      <c r="B54" s="17" t="s">
        <v>68</v>
      </c>
      <c r="C54" s="18"/>
      <c r="D54" s="18"/>
      <c r="E54" s="18">
        <f>SUBTOTAL(109,Pets[Difference])</f>
        <v>0</v>
      </c>
      <c r="F54" s="1"/>
      <c r="G54" s="16" t="s">
        <v>56</v>
      </c>
      <c r="H54" s="16" t="s">
        <v>6</v>
      </c>
      <c r="I54" s="16" t="s">
        <v>7</v>
      </c>
      <c r="J54" s="16" t="s">
        <v>8</v>
      </c>
    </row>
    <row r="55" spans="2:14" ht="15.95" customHeight="1" x14ac:dyDescent="0.3">
      <c r="B55" s="21"/>
      <c r="C55" s="21"/>
      <c r="D55" s="21"/>
      <c r="E55" s="21"/>
      <c r="F55" s="1"/>
      <c r="G55" s="1" t="s">
        <v>57</v>
      </c>
      <c r="H55" s="2"/>
      <c r="I55" s="2"/>
      <c r="J55" s="3">
        <f>Legal[[#This Row],[Projected Cost]]-Legal[[#This Row],[Actual Cost]]</f>
        <v>0</v>
      </c>
    </row>
    <row r="56" spans="2:14" ht="24.95" customHeight="1" x14ac:dyDescent="0.3">
      <c r="B56" s="16" t="s">
        <v>77</v>
      </c>
      <c r="C56" s="16" t="s">
        <v>6</v>
      </c>
      <c r="D56" s="16" t="s">
        <v>7</v>
      </c>
      <c r="E56" s="16" t="s">
        <v>8</v>
      </c>
      <c r="F56" s="1"/>
      <c r="G56" s="1" t="s">
        <v>58</v>
      </c>
      <c r="H56" s="2"/>
      <c r="I56" s="2"/>
      <c r="J56" s="3">
        <f>Legal[[#This Row],[Projected Cost]]-Legal[[#This Row],[Actual Cost]]</f>
        <v>0</v>
      </c>
    </row>
    <row r="57" spans="2:14" ht="19.5" customHeight="1" x14ac:dyDescent="0.3">
      <c r="B57" s="1" t="s">
        <v>53</v>
      </c>
      <c r="C57" s="2"/>
      <c r="D57" s="2"/>
      <c r="E57" s="3">
        <f>PersonalCare[[#This Row],[Projected Cost]]-PersonalCare[[#This Row],[Actual Cost]]</f>
        <v>0</v>
      </c>
      <c r="F57" s="1"/>
      <c r="G57" s="1" t="s">
        <v>59</v>
      </c>
      <c r="H57" s="2"/>
      <c r="I57" s="2"/>
      <c r="J57" s="3">
        <f>Legal[[#This Row],[Projected Cost]]-Legal[[#This Row],[Actual Cost]]</f>
        <v>0</v>
      </c>
      <c r="N57" s="23"/>
    </row>
    <row r="58" spans="2:14" ht="15.95" customHeight="1" thickBot="1" x14ac:dyDescent="0.35">
      <c r="B58" s="1" t="s">
        <v>60</v>
      </c>
      <c r="C58" s="2"/>
      <c r="D58" s="2"/>
      <c r="E58" s="3">
        <f>PersonalCare[[#This Row],[Projected Cost]]-PersonalCare[[#This Row],[Actual Cost]]</f>
        <v>0</v>
      </c>
      <c r="F58" s="1"/>
      <c r="G58" s="1" t="s">
        <v>22</v>
      </c>
      <c r="H58" s="2"/>
      <c r="I58" s="2"/>
      <c r="J58" s="3">
        <f>Legal[[#This Row],[Projected Cost]]-Legal[[#This Row],[Actual Cost]]</f>
        <v>0</v>
      </c>
    </row>
    <row r="59" spans="2:14" ht="15.95" customHeight="1" thickTop="1" x14ac:dyDescent="0.3">
      <c r="B59" s="1" t="s">
        <v>61</v>
      </c>
      <c r="C59" s="2"/>
      <c r="D59" s="2"/>
      <c r="E59" s="3">
        <f>PersonalCare[[#This Row],[Projected Cost]]-PersonalCare[[#This Row],[Actual Cost]]</f>
        <v>0</v>
      </c>
      <c r="F59" s="1"/>
      <c r="G59" s="17" t="s">
        <v>68</v>
      </c>
      <c r="H59" s="18"/>
      <c r="I59" s="18"/>
      <c r="J59" s="18">
        <f>SUBTOTAL(109,Legal[Difference])</f>
        <v>0</v>
      </c>
    </row>
    <row r="60" spans="2:14" ht="15.95" customHeight="1" x14ac:dyDescent="0.3">
      <c r="B60" s="1" t="s">
        <v>63</v>
      </c>
      <c r="C60" s="2"/>
      <c r="D60" s="2"/>
      <c r="E60" s="3">
        <f>PersonalCare[[#This Row],[Projected Cost]]-PersonalCare[[#This Row],[Actual Cost]]</f>
        <v>0</v>
      </c>
      <c r="F60" s="1"/>
      <c r="G60" s="21"/>
      <c r="H60" s="21"/>
      <c r="I60" s="21"/>
      <c r="J60" s="21"/>
    </row>
    <row r="61" spans="2:14" ht="15.95" customHeight="1" x14ac:dyDescent="0.3">
      <c r="B61" s="1" t="s">
        <v>64</v>
      </c>
      <c r="C61" s="2"/>
      <c r="D61" s="2"/>
      <c r="E61" s="3">
        <f>PersonalCare[[#This Row],[Projected Cost]]-PersonalCare[[#This Row],[Actual Cost]]</f>
        <v>0</v>
      </c>
      <c r="F61" s="1"/>
      <c r="G61" s="24" t="s">
        <v>62</v>
      </c>
      <c r="H61" s="25"/>
      <c r="I61" s="25"/>
      <c r="J61" s="26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2" spans="2:14" ht="15.95" customHeight="1" x14ac:dyDescent="0.3">
      <c r="B62" s="1" t="s">
        <v>66</v>
      </c>
      <c r="C62" s="2"/>
      <c r="D62" s="2"/>
      <c r="E62" s="3">
        <f>PersonalCare[[#This Row],[Projected Cost]]-PersonalCare[[#This Row],[Actual Cost]]</f>
        <v>0</v>
      </c>
      <c r="F62" s="1"/>
      <c r="G62" s="24"/>
      <c r="H62" s="25"/>
      <c r="I62" s="25"/>
      <c r="J62" s="26"/>
    </row>
    <row r="63" spans="2:14" ht="15.95" customHeight="1" thickBot="1" x14ac:dyDescent="0.35">
      <c r="B63" s="1" t="s">
        <v>22</v>
      </c>
      <c r="C63" s="2"/>
      <c r="D63" s="2"/>
      <c r="E63" s="3">
        <f>PersonalCare[[#This Row],[Projected Cost]]-PersonalCare[[#This Row],[Actual Cost]]</f>
        <v>0</v>
      </c>
      <c r="F63" s="1"/>
      <c r="G63" s="24" t="s">
        <v>65</v>
      </c>
      <c r="H63" s="25"/>
      <c r="I63" s="25"/>
      <c r="J63" s="26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4" spans="2:14" ht="21.75" customHeight="1" thickTop="1" x14ac:dyDescent="0.3">
      <c r="B64" s="17" t="s">
        <v>68</v>
      </c>
      <c r="C64" s="18"/>
      <c r="D64" s="18"/>
      <c r="E64" s="18">
        <f>SUBTOTAL(109,PersonalCare[Difference])</f>
        <v>0</v>
      </c>
      <c r="F64" s="1"/>
      <c r="G64" s="24"/>
      <c r="H64" s="25"/>
      <c r="I64" s="25"/>
      <c r="J64" s="26"/>
    </row>
    <row r="65" spans="2:10" x14ac:dyDescent="0.3">
      <c r="B65" s="27"/>
      <c r="C65" s="27"/>
      <c r="D65" s="27"/>
      <c r="E65" s="27"/>
      <c r="G65" s="24" t="s">
        <v>67</v>
      </c>
      <c r="H65" s="25"/>
      <c r="I65" s="25"/>
      <c r="J65" s="26">
        <f>J61-J63</f>
        <v>-41</v>
      </c>
    </row>
    <row r="66" spans="2:10" x14ac:dyDescent="0.3">
      <c r="G66" s="24"/>
      <c r="H66" s="25"/>
      <c r="I66" s="25"/>
      <c r="J66" s="26"/>
    </row>
  </sheetData>
  <mergeCells count="33">
    <mergeCell ref="B65:E65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61:I62"/>
    <mergeCell ref="G23:J23"/>
    <mergeCell ref="B2:J2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conditionalFormatting sqref="J8:J9">
    <cfRule type="cellIs" dxfId="141" priority="2" operator="lessThan">
      <formula>0</formula>
    </cfRule>
  </conditionalFormatting>
  <conditionalFormatting sqref="J65:J66">
    <cfRule type="cellIs" dxfId="140" priority="1" operator="lessThan">
      <formula>0</formula>
    </cfRule>
  </conditionalFormatting>
  <printOptions horizontalCentered="1"/>
  <pageMargins left="0.4" right="0.4" top="0.4" bottom="0.4" header="0.3" footer="0.3"/>
  <pageSetup scale="81" fitToWidth="2" fitToHeight="2" orientation="landscape" r:id="rId1"/>
  <headerFooter differentFirst="1">
    <oddFooter>Page &amp;P of &amp;N</oddFooter>
  </headerFooter>
  <ignoredErrors>
    <ignoredError sqref="J13:J21 E26:E32 J25:J30 J36:J39 E36:E39 E43:E45 J43:J45 J49:J51 J55:J58 J61:J64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0B7602-3435-4CB4-90DC-F527DC1F048D}">
  <ds:schemaRefs>
    <ds:schemaRef ds:uri="16c05727-aa75-4e4a-9b5f-8a80a1165891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TM04101071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2022-09-19T06:03:02Z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